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svarssektoren-my.sharepoint.com/personal/jooien_mil_no/Documents/Sjøkrigsskolen/TEK4/OPG3301 Bacheloroppgave/Vedlegg/"/>
    </mc:Choice>
  </mc:AlternateContent>
  <xr:revisionPtr revIDLastSave="0" documentId="8_{30E4365C-C487-493B-9B95-0009AACC48D7}" xr6:coauthVersionLast="47" xr6:coauthVersionMax="47" xr10:uidLastSave="{00000000-0000-0000-0000-000000000000}"/>
  <bookViews>
    <workbookView xWindow="-110" yWindow="-110" windowWidth="19420" windowHeight="10420" xr2:uid="{99DBF505-5740-417B-ADF6-694053D3CA1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J8" i="1"/>
  <c r="K8" i="1" s="1"/>
  <c r="L8" i="1" s="1"/>
  <c r="I8" i="1"/>
  <c r="L7" i="1"/>
  <c r="I7" i="1"/>
  <c r="K7" i="1" s="1"/>
  <c r="J7" i="1"/>
  <c r="K6" i="1"/>
  <c r="L6" i="1" s="1"/>
  <c r="J6" i="1"/>
  <c r="I6" i="1"/>
  <c r="K5" i="1"/>
  <c r="L5" i="1" s="1"/>
  <c r="L9" i="1" s="1"/>
  <c r="J5" i="1"/>
</calcChain>
</file>

<file path=xl/sharedStrings.xml><?xml version="1.0" encoding="utf-8"?>
<sst xmlns="http://schemas.openxmlformats.org/spreadsheetml/2006/main" count="30" uniqueCount="23">
  <si>
    <t>Kilde tap</t>
  </si>
  <si>
    <t>Tap %</t>
  </si>
  <si>
    <t>Tap kW</t>
  </si>
  <si>
    <t>Likeretter</t>
  </si>
  <si>
    <t xml:space="preserve">Kjøling </t>
  </si>
  <si>
    <t xml:space="preserve">Vekselretter </t>
  </si>
  <si>
    <t>Trafo</t>
  </si>
  <si>
    <t>Tap før DCSB last</t>
  </si>
  <si>
    <t>Omformer før forbruker</t>
  </si>
  <si>
    <t xml:space="preserve">Tap før ACSB last </t>
  </si>
  <si>
    <t>Vekselretter</t>
  </si>
  <si>
    <t>Last Gen kW</t>
  </si>
  <si>
    <t xml:space="preserve">DCSB Last </t>
  </si>
  <si>
    <t xml:space="preserve">ACSB Last </t>
  </si>
  <si>
    <t>DC last - tap kW</t>
  </si>
  <si>
    <t>AC last - tap kW</t>
  </si>
  <si>
    <t>38.95 (4 soner) 44.083 (2 soner)</t>
  </si>
  <si>
    <t>Snitt</t>
  </si>
  <si>
    <t>(F5-(38,95*4)-(44,083*2))*0,4*0,98</t>
  </si>
  <si>
    <t xml:space="preserve">Forklaring </t>
  </si>
  <si>
    <t>All effekt, minus tap i tavlene, ganget med andel som tas ut i enten ACSB eller DCSB.</t>
  </si>
  <si>
    <t xml:space="preserve">Dette tap trekkes fra total effekt levert for å finne taps prosent </t>
  </si>
  <si>
    <t xml:space="preserve">Deretter ganges tap over transformator eller vekselretter.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</si>
</sst>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2" xfId="0" applyFill="1" applyBorder="1"/>
    <xf numFmtId="9" fontId="0" fillId="2" borderId="2" xfId="0" applyNumberFormat="1" applyFill="1" applyBorder="1"/>
    <xf numFmtId="0" fontId="1" fillId="3" borderId="1" xfId="0" applyFont="1" applyFill="1" applyBorder="1"/>
    <xf numFmtId="9" fontId="0" fillId="2" borderId="1" xfId="0" applyNumberForma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7710F-3726-4F4B-A641-4EA3A5F05695}">
  <dimension ref="B4:L22"/>
  <sheetViews>
    <sheetView tabSelected="1" topLeftCell="A3" zoomScale="85" zoomScaleNormal="85" workbookViewId="0">
      <selection activeCell="O20" sqref="O20"/>
    </sheetView>
  </sheetViews>
  <sheetFormatPr baseColWidth="10" defaultRowHeight="14.5" x14ac:dyDescent="0.35"/>
  <cols>
    <col min="2" max="2" width="21.1796875" bestFit="1" customWidth="1"/>
    <col min="4" max="4" width="27.453125" bestFit="1" customWidth="1"/>
  </cols>
  <sheetData>
    <row r="4" spans="2:12" x14ac:dyDescent="0.35">
      <c r="B4" s="1" t="s">
        <v>0</v>
      </c>
      <c r="C4" s="1" t="s">
        <v>1</v>
      </c>
      <c r="D4" s="1" t="s">
        <v>2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2</v>
      </c>
      <c r="L4" s="1" t="s">
        <v>1</v>
      </c>
    </row>
    <row r="5" spans="2:12" x14ac:dyDescent="0.35">
      <c r="B5" s="1" t="s">
        <v>3</v>
      </c>
      <c r="C5" s="2">
        <v>2</v>
      </c>
      <c r="D5" s="2"/>
      <c r="F5" s="4">
        <v>4000</v>
      </c>
      <c r="G5" s="5">
        <v>0.4</v>
      </c>
      <c r="H5" s="5">
        <v>0.6</v>
      </c>
      <c r="I5" s="6">
        <f>(F5-(38.95*4)-(44.083*2))*0.4*0.98</f>
        <v>1472.3653279999999</v>
      </c>
      <c r="J5" s="6">
        <f>(F5-(38.95*4)-(44.083*2))*0.6*0.99</f>
        <v>2231.0841959999998</v>
      </c>
      <c r="K5" s="6">
        <f>F5-I5-J5</f>
        <v>296.55047600000034</v>
      </c>
      <c r="L5" s="6">
        <f>100*(K5/F5)</f>
        <v>7.4137619000000088</v>
      </c>
    </row>
    <row r="6" spans="2:12" x14ac:dyDescent="0.35">
      <c r="B6" s="1" t="s">
        <v>4</v>
      </c>
      <c r="C6" s="2"/>
      <c r="D6" s="2" t="s">
        <v>16</v>
      </c>
      <c r="F6" s="1">
        <v>4000</v>
      </c>
      <c r="G6" s="7">
        <v>0.6</v>
      </c>
      <c r="H6" s="7">
        <v>0.4</v>
      </c>
      <c r="I6" s="6">
        <f>(F6-(38.95*4)-(44.083*2))*0.6*0.98</f>
        <v>2208.5479919999998</v>
      </c>
      <c r="J6" s="6">
        <f>(F6-(38.95*4)-(44.083*2))*0.4*0.99</f>
        <v>1487.3894639999999</v>
      </c>
      <c r="K6" s="6">
        <f t="shared" ref="K6:K7" si="0">F6-I6-J6</f>
        <v>304.06254400000034</v>
      </c>
      <c r="L6" s="6">
        <f t="shared" ref="L6" si="1">100*(K6/F6)</f>
        <v>7.6015636000000084</v>
      </c>
    </row>
    <row r="7" spans="2:12" x14ac:dyDescent="0.35">
      <c r="B7" s="1" t="s">
        <v>5</v>
      </c>
      <c r="C7" s="2">
        <v>2</v>
      </c>
      <c r="D7" s="2"/>
      <c r="F7" s="1">
        <v>4000</v>
      </c>
      <c r="G7" s="7">
        <v>0.3</v>
      </c>
      <c r="H7" s="7">
        <v>0.7</v>
      </c>
      <c r="I7" s="6">
        <f>(F7-(38.95*4)-(44.083*2))*0.3*0.98</f>
        <v>1104.2739959999999</v>
      </c>
      <c r="J7" s="6">
        <f>(F7-(38.95*4)-(44.083*2))*0.7*0.99</f>
        <v>2602.9315619999998</v>
      </c>
      <c r="K7" s="6">
        <f t="shared" si="0"/>
        <v>292.79444200000034</v>
      </c>
      <c r="L7" s="6">
        <f>100*(K7/F7)</f>
        <v>7.3198610500000081</v>
      </c>
    </row>
    <row r="8" spans="2:12" x14ac:dyDescent="0.35">
      <c r="B8" s="1" t="s">
        <v>6</v>
      </c>
      <c r="C8" s="2">
        <v>1.5</v>
      </c>
      <c r="D8" s="2"/>
      <c r="F8" s="4">
        <v>4000</v>
      </c>
      <c r="G8" s="5">
        <v>0.2</v>
      </c>
      <c r="H8" s="5">
        <v>0.8</v>
      </c>
      <c r="I8" s="6">
        <f>(F8-(38.95*4)-(44.083*2))*0.2*0.98</f>
        <v>736.18266399999993</v>
      </c>
      <c r="J8" s="6">
        <f>(F8-(38.95*4)-(44.083*2))*0.8*0.99</f>
        <v>2974.7789279999997</v>
      </c>
      <c r="K8" s="6">
        <f>F8-I8-J8</f>
        <v>289.03840800000035</v>
      </c>
      <c r="L8" s="6">
        <f>100*(K8/F8)</f>
        <v>7.2259602000000092</v>
      </c>
    </row>
    <row r="9" spans="2:12" x14ac:dyDescent="0.35">
      <c r="K9" s="1" t="s">
        <v>17</v>
      </c>
      <c r="L9" s="6">
        <f>(L5+L6+L7+L8)/4</f>
        <v>7.3902866875000086</v>
      </c>
    </row>
    <row r="10" spans="2:12" x14ac:dyDescent="0.35">
      <c r="B10" s="1" t="s">
        <v>7</v>
      </c>
      <c r="D10" s="3" t="s">
        <v>9</v>
      </c>
    </row>
    <row r="11" spans="2:12" x14ac:dyDescent="0.35">
      <c r="B11" s="2" t="s">
        <v>3</v>
      </c>
      <c r="D11" s="2" t="s">
        <v>3</v>
      </c>
    </row>
    <row r="12" spans="2:12" x14ac:dyDescent="0.35">
      <c r="B12" s="2" t="s">
        <v>4</v>
      </c>
      <c r="D12" s="2" t="s">
        <v>4</v>
      </c>
    </row>
    <row r="13" spans="2:12" x14ac:dyDescent="0.35">
      <c r="B13" s="2" t="s">
        <v>8</v>
      </c>
      <c r="D13" s="2" t="s">
        <v>10</v>
      </c>
    </row>
    <row r="14" spans="2:12" x14ac:dyDescent="0.35">
      <c r="D14" s="2" t="s">
        <v>6</v>
      </c>
    </row>
    <row r="18" spans="2:5" x14ac:dyDescent="0.35">
      <c r="B18" s="8" t="s">
        <v>19</v>
      </c>
      <c r="C18" s="9"/>
      <c r="D18" s="9"/>
      <c r="E18" s="10"/>
    </row>
    <row r="19" spans="2:5" x14ac:dyDescent="0.35">
      <c r="B19" s="11" t="s">
        <v>18</v>
      </c>
      <c r="C19" s="12"/>
      <c r="D19" s="12"/>
      <c r="E19" s="13"/>
    </row>
    <row r="20" spans="2:5" x14ac:dyDescent="0.35">
      <c r="B20" s="11" t="s">
        <v>20</v>
      </c>
      <c r="C20" s="12"/>
      <c r="D20" s="12"/>
      <c r="E20" s="13"/>
    </row>
    <row r="21" spans="2:5" x14ac:dyDescent="0.35">
      <c r="B21" s="11" t="s">
        <v>22</v>
      </c>
      <c r="C21" s="12"/>
      <c r="D21" s="12"/>
      <c r="E21" s="13"/>
    </row>
    <row r="22" spans="2:5" x14ac:dyDescent="0.35">
      <c r="B22" s="14" t="s">
        <v>21</v>
      </c>
      <c r="C22" s="15"/>
      <c r="D22" s="15"/>
      <c r="E22" s="16"/>
    </row>
  </sheetData>
  <pageMargins left="0.7" right="0.7" top="0.75" bottom="0.75" header="0.3" footer="0.3"/>
  <pageSetup orientation="portrait" r:id="rId1"/>
  <headerFooter>
    <oddFooter>&amp;C&amp;1#&amp;"Calibri"&amp;10&amp;K000000Ugradert – kan deles eksternt med godkjenning fra informasjonseier. Skal ikke publiseres åpent.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Forsvarssektoren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 Lyslo Heimark</dc:creator>
  <cp:lastModifiedBy>Jostein Nyheim Øien</cp:lastModifiedBy>
  <dcterms:created xsi:type="dcterms:W3CDTF">2022-12-13T15:51:01Z</dcterms:created>
  <dcterms:modified xsi:type="dcterms:W3CDTF">2022-12-18T13:55:30Z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ecf426-2b9f-4a3c-8c31-aed7cf02a8ce_Enabled">
    <vt:lpwstr>true</vt:lpwstr>
  </property>
  <property fmtid="{D5CDD505-2E9C-101B-9397-08002B2CF9AE}" pid="3" name="MSIP_Label_83ecf426-2b9f-4a3c-8c31-aed7cf02a8ce_SetDate">
    <vt:lpwstr>2022-12-18T13:55:28Z</vt:lpwstr>
  </property>
  <property fmtid="{D5CDD505-2E9C-101B-9397-08002B2CF9AE}" pid="4" name="MSIP_Label_83ecf426-2b9f-4a3c-8c31-aed7cf02a8ce_Method">
    <vt:lpwstr>Privileged</vt:lpwstr>
  </property>
  <property fmtid="{D5CDD505-2E9C-101B-9397-08002B2CF9AE}" pid="5" name="MSIP_Label_83ecf426-2b9f-4a3c-8c31-aed7cf02a8ce_Name">
    <vt:lpwstr>Ugradert – kan deles eksternt</vt:lpwstr>
  </property>
  <property fmtid="{D5CDD505-2E9C-101B-9397-08002B2CF9AE}" pid="6" name="MSIP_Label_83ecf426-2b9f-4a3c-8c31-aed7cf02a8ce_SiteId">
    <vt:lpwstr>1e0e6195-b5ec-427a-9cc1-db95904592f9</vt:lpwstr>
  </property>
  <property fmtid="{D5CDD505-2E9C-101B-9397-08002B2CF9AE}" pid="7" name="MSIP_Label_83ecf426-2b9f-4a3c-8c31-aed7cf02a8ce_ActionId">
    <vt:lpwstr>d1115f8c-3396-49a4-833d-7d9cd2acaab3</vt:lpwstr>
  </property>
  <property fmtid="{D5CDD505-2E9C-101B-9397-08002B2CF9AE}" pid="8" name="MSIP_Label_83ecf426-2b9f-4a3c-8c31-aed7cf02a8ce_ContentBits">
    <vt:lpwstr>2</vt:lpwstr>
  </property>
</Properties>
</file>