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rsvarssektoren-my.sharepoint.com/personal/mwitso_mil_no/Documents/Skrivebord/Bachelor/VEDLEGG/"/>
    </mc:Choice>
  </mc:AlternateContent>
  <xr:revisionPtr revIDLastSave="0" documentId="8_{159D8725-B646-4C18-9AC0-868CCE329F40}" xr6:coauthVersionLast="47" xr6:coauthVersionMax="47" xr10:uidLastSave="{00000000-0000-0000-0000-000000000000}"/>
  <bookViews>
    <workbookView xWindow="-98" yWindow="-98" windowWidth="20715" windowHeight="13276" firstSheet="3" activeTab="9" xr2:uid="{00000000-000D-0000-FFFF-FFFF00000000}"/>
  </bookViews>
  <sheets>
    <sheet name="Rådata 23,5Ah" sheetId="1" r:id="rId1"/>
    <sheet name="23,5 Ah 2,3A" sheetId="3" r:id="rId2"/>
    <sheet name="23,5Ah 29,1A" sheetId="7" r:id="rId3"/>
    <sheet name="23,5Ah 37,5A " sheetId="4" r:id="rId4"/>
    <sheet name="23,5Ah 58,3A" sheetId="8" r:id="rId5"/>
    <sheet name="Rådata 100Ah" sheetId="2" r:id="rId6"/>
    <sheet name="100Ah 9,5A" sheetId="5" r:id="rId7"/>
    <sheet name="100Ah 29,1A" sheetId="6" r:id="rId8"/>
    <sheet name="100Ah 37,5A" sheetId="12" r:id="rId9"/>
    <sheet name="100Ah 58,3Ah" sheetId="11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" i="12" l="1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F16" i="12"/>
  <c r="C16" i="12"/>
  <c r="C15" i="12"/>
  <c r="C14" i="12"/>
  <c r="C13" i="12"/>
  <c r="C12" i="12"/>
  <c r="C11" i="12"/>
  <c r="C10" i="12"/>
  <c r="C9" i="12"/>
  <c r="C8" i="12"/>
  <c r="C7" i="12"/>
  <c r="F6" i="12"/>
  <c r="C6" i="12"/>
  <c r="C5" i="12"/>
  <c r="C4" i="12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F15" i="11"/>
  <c r="C15" i="11"/>
  <c r="C14" i="11"/>
  <c r="C13" i="11"/>
  <c r="C12" i="11"/>
  <c r="C11" i="11"/>
  <c r="C10" i="11"/>
  <c r="C9" i="11"/>
  <c r="C8" i="11"/>
  <c r="C7" i="11"/>
  <c r="F6" i="11"/>
  <c r="C6" i="11"/>
  <c r="C5" i="11"/>
  <c r="B5" i="11"/>
  <c r="C4" i="11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F10" i="8"/>
  <c r="F16" i="8" s="1"/>
  <c r="C10" i="8"/>
  <c r="C9" i="8"/>
  <c r="C8" i="8"/>
  <c r="C7" i="8"/>
  <c r="F6" i="8"/>
  <c r="C6" i="8"/>
  <c r="C5" i="8"/>
  <c r="C4" i="8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F9" i="7"/>
  <c r="F15" i="7" s="1"/>
  <c r="C9" i="7"/>
  <c r="C8" i="7"/>
  <c r="C7" i="7"/>
  <c r="F6" i="7"/>
  <c r="C6" i="7"/>
  <c r="C5" i="7"/>
  <c r="C4" i="7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4" i="3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" i="4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" i="6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4" i="5"/>
  <c r="F10" i="6"/>
  <c r="F15" i="6" s="1"/>
  <c r="F6" i="6"/>
  <c r="F10" i="5"/>
  <c r="F16" i="5" s="1"/>
  <c r="F6" i="5"/>
  <c r="F6" i="4"/>
  <c r="F10" i="4"/>
  <c r="F16" i="4" s="1"/>
  <c r="F9" i="3"/>
  <c r="F15" i="3" s="1"/>
  <c r="F6" i="3"/>
  <c r="O4" i="2"/>
  <c r="K5" i="2"/>
  <c r="E5" i="2"/>
  <c r="AA7" i="1"/>
  <c r="U6" i="1"/>
  <c r="T2" i="1"/>
  <c r="M2" i="1"/>
</calcChain>
</file>

<file path=xl/sharedStrings.xml><?xml version="1.0" encoding="utf-8"?>
<sst xmlns="http://schemas.openxmlformats.org/spreadsheetml/2006/main" count="193" uniqueCount="35">
  <si>
    <t>Spenning</t>
  </si>
  <si>
    <t>A</t>
  </si>
  <si>
    <t>min</t>
  </si>
  <si>
    <t>h</t>
  </si>
  <si>
    <t>L12V24 - 1.8 Vpc</t>
  </si>
  <si>
    <t>timer</t>
  </si>
  <si>
    <t>Utladetest ved</t>
  </si>
  <si>
    <t>R=</t>
  </si>
  <si>
    <t>V</t>
  </si>
  <si>
    <t>Faktisk tid</t>
  </si>
  <si>
    <t>Teoretisk tid</t>
  </si>
  <si>
    <t>24,4 minutter</t>
  </si>
  <si>
    <t>%</t>
  </si>
  <si>
    <t xml:space="preserve">Tid [minutter] </t>
  </si>
  <si>
    <t>10 timer</t>
  </si>
  <si>
    <t>Tid[sek]</t>
  </si>
  <si>
    <t>sekunder</t>
  </si>
  <si>
    <t>minutter</t>
  </si>
  <si>
    <t>29,1A</t>
  </si>
  <si>
    <t>Tid [minutter]</t>
  </si>
  <si>
    <t>Forventet tid</t>
  </si>
  <si>
    <t>2t 17 min</t>
  </si>
  <si>
    <t>37,5A</t>
  </si>
  <si>
    <t>1t 41 min</t>
  </si>
  <si>
    <t>58,3A</t>
  </si>
  <si>
    <t>54 min</t>
  </si>
  <si>
    <t>9,5A</t>
  </si>
  <si>
    <t>*</t>
  </si>
  <si>
    <t>2,3A</t>
  </si>
  <si>
    <t>Ohm</t>
  </si>
  <si>
    <t>Tid [timer]</t>
  </si>
  <si>
    <t>2t 17</t>
  </si>
  <si>
    <t>1t 41</t>
  </si>
  <si>
    <t>Kapasitet [tid]</t>
  </si>
  <si>
    <t>Kapasitet [Wh]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</si>
</sst>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"/>
  </numFmts>
  <fonts count="4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2" fontId="0" fillId="0" borderId="0" xfId="0" applyNumberFormat="1"/>
    <xf numFmtId="20" fontId="0" fillId="0" borderId="0" xfId="0" applyNumberFormat="1"/>
    <xf numFmtId="0" fontId="0" fillId="0" borderId="0" xfId="0" applyBorder="1"/>
    <xf numFmtId="0" fontId="0" fillId="0" borderId="10" xfId="0" applyBorder="1"/>
    <xf numFmtId="0" fontId="3" fillId="0" borderId="10" xfId="0" applyFont="1" applyBorder="1"/>
    <xf numFmtId="0" fontId="3" fillId="0" borderId="0" xfId="0" applyFont="1" applyBorder="1"/>
    <xf numFmtId="0" fontId="3" fillId="0" borderId="1" xfId="0" applyFont="1" applyBorder="1"/>
    <xf numFmtId="0" fontId="3" fillId="2" borderId="2" xfId="0" applyFont="1" applyFill="1" applyBorder="1" applyAlignment="1">
      <alignment horizontal="right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0" xfId="0" applyFont="1" applyFill="1" applyBorder="1"/>
    <xf numFmtId="0" fontId="3" fillId="2" borderId="6" xfId="0" applyFont="1" applyFill="1" applyBorder="1"/>
    <xf numFmtId="0" fontId="3" fillId="2" borderId="3" xfId="0" applyFont="1" applyFill="1" applyBorder="1"/>
    <xf numFmtId="20" fontId="0" fillId="0" borderId="0" xfId="0" applyNumberFormat="1" applyBorder="1"/>
    <xf numFmtId="164" fontId="0" fillId="0" borderId="1" xfId="0" applyNumberFormat="1" applyBorder="1"/>
    <xf numFmtId="0" fontId="0" fillId="0" borderId="1" xfId="0" applyFill="1" applyBorder="1"/>
    <xf numFmtId="0" fontId="3" fillId="3" borderId="2" xfId="0" applyFont="1" applyFill="1" applyBorder="1" applyAlignment="1">
      <alignment horizontal="right"/>
    </xf>
    <xf numFmtId="0" fontId="3" fillId="3" borderId="5" xfId="0" applyFont="1" applyFill="1" applyBorder="1"/>
    <xf numFmtId="0" fontId="3" fillId="3" borderId="0" xfId="0" applyFont="1" applyFill="1" applyBorder="1"/>
    <xf numFmtId="0" fontId="3" fillId="3" borderId="3" xfId="0" applyFont="1" applyFill="1" applyBorder="1"/>
    <xf numFmtId="0" fontId="3" fillId="2" borderId="5" xfId="0" applyFont="1" applyFill="1" applyBorder="1" applyAlignment="1">
      <alignment horizontal="right"/>
    </xf>
    <xf numFmtId="2" fontId="3" fillId="2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3" fillId="0" borderId="1" xfId="0" applyNumberFormat="1" applyFont="1" applyBorder="1"/>
    <xf numFmtId="2" fontId="3" fillId="0" borderId="1" xfId="0" applyNumberFormat="1" applyFont="1" applyBorder="1"/>
    <xf numFmtId="0" fontId="3" fillId="2" borderId="0" xfId="0" applyFont="1" applyFill="1" applyBorder="1" applyAlignment="1">
      <alignment horizontal="left"/>
    </xf>
    <xf numFmtId="2" fontId="3" fillId="2" borderId="0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6" fontId="0" fillId="0" borderId="1" xfId="0" applyNumberFormat="1" applyBorder="1"/>
    <xf numFmtId="0" fontId="3" fillId="2" borderId="3" xfId="0" applyFont="1" applyFill="1" applyBorder="1" applyAlignment="1">
      <alignment horizontal="center"/>
    </xf>
    <xf numFmtId="165" fontId="0" fillId="0" borderId="1" xfId="0" applyNumberFormat="1" applyBorder="1"/>
    <xf numFmtId="0" fontId="3" fillId="3" borderId="0" xfId="0" applyFont="1" applyFill="1" applyBorder="1" applyAlignment="1">
      <alignment horizontal="left"/>
    </xf>
    <xf numFmtId="2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165" fontId="3" fillId="3" borderId="0" xfId="0" applyNumberFormat="1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right"/>
    </xf>
    <xf numFmtId="164" fontId="3" fillId="3" borderId="3" xfId="0" applyNumberFormat="1" applyFont="1" applyFill="1" applyBorder="1" applyAlignment="1">
      <alignment horizontal="center"/>
    </xf>
    <xf numFmtId="2" fontId="0" fillId="0" borderId="1" xfId="0" applyNumberFormat="1" applyBorder="1"/>
    <xf numFmtId="0" fontId="3" fillId="3" borderId="3" xfId="0" applyFont="1" applyFill="1" applyBorder="1" applyAlignment="1">
      <alignment horizontal="center"/>
    </xf>
    <xf numFmtId="0" fontId="0" fillId="2" borderId="0" xfId="0" applyFill="1" applyBorder="1"/>
    <xf numFmtId="0" fontId="3" fillId="2" borderId="3" xfId="0" applyFont="1" applyFill="1" applyBorder="1" applyAlignment="1">
      <alignment horizontal="left"/>
    </xf>
    <xf numFmtId="0" fontId="0" fillId="2" borderId="4" xfId="0" applyFill="1" applyBorder="1"/>
    <xf numFmtId="0" fontId="0" fillId="2" borderId="6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0" xfId="0" applyFill="1"/>
    <xf numFmtId="0" fontId="0" fillId="2" borderId="3" xfId="0" applyFill="1" applyBorder="1"/>
    <xf numFmtId="0" fontId="0" fillId="2" borderId="5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3" borderId="0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6" xfId="0" applyFill="1" applyBorder="1"/>
    <xf numFmtId="0" fontId="0" fillId="3" borderId="5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3" fillId="3" borderId="3" xfId="0" applyFont="1" applyFill="1" applyBorder="1" applyAlignment="1">
      <alignment horizontal="left"/>
    </xf>
    <xf numFmtId="0" fontId="0" fillId="3" borderId="0" xfId="0" applyFill="1"/>
    <xf numFmtId="0" fontId="0" fillId="0" borderId="1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2,3A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1509921837481138"/>
          <c:y val="0.10720303861591929"/>
          <c:w val="0.8448539134550852"/>
          <c:h val="0.73350103503117714"/>
        </c:manualLayout>
      </c:layout>
      <c:scatterChart>
        <c:scatterStyle val="lineMarker"/>
        <c:varyColors val="0"/>
        <c:ser>
          <c:idx val="0"/>
          <c:order val="0"/>
          <c:tx>
            <c:v>2,3A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bg2">
                  <a:lumMod val="90000"/>
                </a:schemeClr>
              </a:solidFill>
              <a:ln w="9525">
                <a:solidFill>
                  <a:schemeClr val="bg2">
                    <a:lumMod val="75000"/>
                  </a:schemeClr>
                </a:solidFill>
              </a:ln>
              <a:effectLst/>
            </c:spPr>
          </c:marker>
          <c:dPt>
            <c:idx val="55"/>
            <c:marker>
              <c:symbol val="circle"/>
              <c:size val="3"/>
              <c:spPr>
                <a:solidFill>
                  <a:schemeClr val="bg2">
                    <a:lumMod val="90000"/>
                  </a:schemeClr>
                </a:solidFill>
                <a:ln w="9525">
                  <a:solidFill>
                    <a:schemeClr val="bg2">
                      <a:lumMod val="75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5283-4B36-BA35-0477C7E483D6}"/>
              </c:ext>
            </c:extLst>
          </c:dPt>
          <c:xVal>
            <c:numRef>
              <c:f>'Rådata 23,5Ah'!$J$4:$J$90</c:f>
              <c:numCache>
                <c:formatCode>General</c:formatCode>
                <c:ptCount val="8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10</c:v>
                </c:pt>
                <c:pt idx="6">
                  <c:v>20</c:v>
                </c:pt>
                <c:pt idx="7">
                  <c:v>30</c:v>
                </c:pt>
                <c:pt idx="8">
                  <c:v>40</c:v>
                </c:pt>
                <c:pt idx="9">
                  <c:v>50</c:v>
                </c:pt>
                <c:pt idx="10">
                  <c:v>60</c:v>
                </c:pt>
                <c:pt idx="11">
                  <c:v>70</c:v>
                </c:pt>
                <c:pt idx="12">
                  <c:v>80</c:v>
                </c:pt>
                <c:pt idx="13">
                  <c:v>90</c:v>
                </c:pt>
                <c:pt idx="14">
                  <c:v>100</c:v>
                </c:pt>
                <c:pt idx="15">
                  <c:v>110</c:v>
                </c:pt>
                <c:pt idx="16">
                  <c:v>120</c:v>
                </c:pt>
                <c:pt idx="17">
                  <c:v>130</c:v>
                </c:pt>
                <c:pt idx="18">
                  <c:v>140</c:v>
                </c:pt>
                <c:pt idx="19">
                  <c:v>150</c:v>
                </c:pt>
                <c:pt idx="20">
                  <c:v>160</c:v>
                </c:pt>
                <c:pt idx="21">
                  <c:v>170</c:v>
                </c:pt>
                <c:pt idx="22">
                  <c:v>180</c:v>
                </c:pt>
                <c:pt idx="23">
                  <c:v>190</c:v>
                </c:pt>
                <c:pt idx="24">
                  <c:v>200</c:v>
                </c:pt>
                <c:pt idx="25">
                  <c:v>210</c:v>
                </c:pt>
                <c:pt idx="26">
                  <c:v>220</c:v>
                </c:pt>
                <c:pt idx="27">
                  <c:v>230</c:v>
                </c:pt>
                <c:pt idx="28">
                  <c:v>240</c:v>
                </c:pt>
                <c:pt idx="29">
                  <c:v>250</c:v>
                </c:pt>
                <c:pt idx="30">
                  <c:v>260</c:v>
                </c:pt>
                <c:pt idx="31">
                  <c:v>270</c:v>
                </c:pt>
                <c:pt idx="32">
                  <c:v>280</c:v>
                </c:pt>
                <c:pt idx="33">
                  <c:v>290</c:v>
                </c:pt>
                <c:pt idx="34">
                  <c:v>300</c:v>
                </c:pt>
                <c:pt idx="35">
                  <c:v>310</c:v>
                </c:pt>
                <c:pt idx="36">
                  <c:v>320</c:v>
                </c:pt>
                <c:pt idx="37">
                  <c:v>330</c:v>
                </c:pt>
                <c:pt idx="38">
                  <c:v>340</c:v>
                </c:pt>
                <c:pt idx="39">
                  <c:v>350</c:v>
                </c:pt>
                <c:pt idx="40">
                  <c:v>360</c:v>
                </c:pt>
                <c:pt idx="41">
                  <c:v>370</c:v>
                </c:pt>
                <c:pt idx="42">
                  <c:v>380</c:v>
                </c:pt>
                <c:pt idx="43">
                  <c:v>390</c:v>
                </c:pt>
                <c:pt idx="44">
                  <c:v>400</c:v>
                </c:pt>
                <c:pt idx="45">
                  <c:v>410</c:v>
                </c:pt>
                <c:pt idx="46">
                  <c:v>420</c:v>
                </c:pt>
                <c:pt idx="47">
                  <c:v>430</c:v>
                </c:pt>
                <c:pt idx="48">
                  <c:v>440</c:v>
                </c:pt>
                <c:pt idx="49">
                  <c:v>450</c:v>
                </c:pt>
                <c:pt idx="50">
                  <c:v>460</c:v>
                </c:pt>
                <c:pt idx="51">
                  <c:v>470</c:v>
                </c:pt>
                <c:pt idx="52">
                  <c:v>480</c:v>
                </c:pt>
                <c:pt idx="53">
                  <c:v>490</c:v>
                </c:pt>
                <c:pt idx="54">
                  <c:v>500</c:v>
                </c:pt>
                <c:pt idx="55">
                  <c:v>505</c:v>
                </c:pt>
                <c:pt idx="56">
                  <c:v>510</c:v>
                </c:pt>
                <c:pt idx="57">
                  <c:v>515</c:v>
                </c:pt>
                <c:pt idx="58">
                  <c:v>520</c:v>
                </c:pt>
                <c:pt idx="59">
                  <c:v>525</c:v>
                </c:pt>
                <c:pt idx="60">
                  <c:v>530</c:v>
                </c:pt>
                <c:pt idx="61">
                  <c:v>535</c:v>
                </c:pt>
                <c:pt idx="62">
                  <c:v>540</c:v>
                </c:pt>
                <c:pt idx="63">
                  <c:v>545</c:v>
                </c:pt>
                <c:pt idx="64">
                  <c:v>550</c:v>
                </c:pt>
                <c:pt idx="65">
                  <c:v>555</c:v>
                </c:pt>
                <c:pt idx="66">
                  <c:v>560</c:v>
                </c:pt>
                <c:pt idx="67">
                  <c:v>565</c:v>
                </c:pt>
                <c:pt idx="68">
                  <c:v>570</c:v>
                </c:pt>
                <c:pt idx="69">
                  <c:v>575</c:v>
                </c:pt>
                <c:pt idx="70">
                  <c:v>580</c:v>
                </c:pt>
                <c:pt idx="71">
                  <c:v>585</c:v>
                </c:pt>
                <c:pt idx="72">
                  <c:v>590</c:v>
                </c:pt>
                <c:pt idx="73">
                  <c:v>595</c:v>
                </c:pt>
                <c:pt idx="74">
                  <c:v>596</c:v>
                </c:pt>
                <c:pt idx="75">
                  <c:v>598</c:v>
                </c:pt>
                <c:pt idx="76">
                  <c:v>600</c:v>
                </c:pt>
                <c:pt idx="77">
                  <c:v>605</c:v>
                </c:pt>
                <c:pt idx="78">
                  <c:v>609</c:v>
                </c:pt>
              </c:numCache>
            </c:numRef>
          </c:xVal>
          <c:yVal>
            <c:numRef>
              <c:f>'Rådata 23,5Ah'!$I$4:$I$90</c:f>
              <c:numCache>
                <c:formatCode>General</c:formatCode>
                <c:ptCount val="87"/>
                <c:pt idx="0">
                  <c:v>13.06</c:v>
                </c:pt>
                <c:pt idx="1">
                  <c:v>12.75</c:v>
                </c:pt>
                <c:pt idx="2">
                  <c:v>12.62</c:v>
                </c:pt>
                <c:pt idx="3">
                  <c:v>12.5</c:v>
                </c:pt>
                <c:pt idx="4">
                  <c:v>12.46</c:v>
                </c:pt>
                <c:pt idx="5">
                  <c:v>12.46</c:v>
                </c:pt>
                <c:pt idx="6">
                  <c:v>12.44</c:v>
                </c:pt>
                <c:pt idx="7">
                  <c:v>12.41</c:v>
                </c:pt>
                <c:pt idx="8">
                  <c:v>12.39</c:v>
                </c:pt>
                <c:pt idx="9">
                  <c:v>12.37</c:v>
                </c:pt>
                <c:pt idx="10">
                  <c:v>12.35</c:v>
                </c:pt>
                <c:pt idx="11">
                  <c:v>12.33</c:v>
                </c:pt>
                <c:pt idx="12">
                  <c:v>12.31</c:v>
                </c:pt>
                <c:pt idx="13">
                  <c:v>12.29</c:v>
                </c:pt>
                <c:pt idx="14">
                  <c:v>12.27</c:v>
                </c:pt>
                <c:pt idx="15">
                  <c:v>12.25</c:v>
                </c:pt>
                <c:pt idx="16">
                  <c:v>12.22</c:v>
                </c:pt>
                <c:pt idx="17">
                  <c:v>12.2</c:v>
                </c:pt>
                <c:pt idx="18">
                  <c:v>12.18</c:v>
                </c:pt>
                <c:pt idx="19">
                  <c:v>12.16</c:v>
                </c:pt>
                <c:pt idx="20">
                  <c:v>12.14</c:v>
                </c:pt>
                <c:pt idx="21">
                  <c:v>12.12</c:v>
                </c:pt>
                <c:pt idx="22">
                  <c:v>12.1</c:v>
                </c:pt>
                <c:pt idx="23">
                  <c:v>12.08</c:v>
                </c:pt>
                <c:pt idx="24">
                  <c:v>12.06</c:v>
                </c:pt>
                <c:pt idx="25">
                  <c:v>12.04</c:v>
                </c:pt>
                <c:pt idx="26">
                  <c:v>12.02</c:v>
                </c:pt>
                <c:pt idx="27">
                  <c:v>12</c:v>
                </c:pt>
                <c:pt idx="28">
                  <c:v>11.99</c:v>
                </c:pt>
                <c:pt idx="29">
                  <c:v>11.97</c:v>
                </c:pt>
                <c:pt idx="30">
                  <c:v>11.95</c:v>
                </c:pt>
                <c:pt idx="31">
                  <c:v>11.93</c:v>
                </c:pt>
                <c:pt idx="32">
                  <c:v>11.91</c:v>
                </c:pt>
                <c:pt idx="33">
                  <c:v>11.89</c:v>
                </c:pt>
                <c:pt idx="34">
                  <c:v>11.87</c:v>
                </c:pt>
                <c:pt idx="35">
                  <c:v>11.85</c:v>
                </c:pt>
                <c:pt idx="36">
                  <c:v>11.83</c:v>
                </c:pt>
                <c:pt idx="37">
                  <c:v>11.81</c:v>
                </c:pt>
                <c:pt idx="38">
                  <c:v>11.79</c:v>
                </c:pt>
                <c:pt idx="39">
                  <c:v>11.77</c:v>
                </c:pt>
                <c:pt idx="40">
                  <c:v>11.75</c:v>
                </c:pt>
                <c:pt idx="41">
                  <c:v>11.73</c:v>
                </c:pt>
                <c:pt idx="42">
                  <c:v>11.71</c:v>
                </c:pt>
                <c:pt idx="43">
                  <c:v>11.69</c:v>
                </c:pt>
                <c:pt idx="44">
                  <c:v>11.67</c:v>
                </c:pt>
                <c:pt idx="45">
                  <c:v>11.64</c:v>
                </c:pt>
                <c:pt idx="46">
                  <c:v>11.63</c:v>
                </c:pt>
                <c:pt idx="47">
                  <c:v>11.6</c:v>
                </c:pt>
                <c:pt idx="48">
                  <c:v>11.58</c:v>
                </c:pt>
                <c:pt idx="49">
                  <c:v>11.56</c:v>
                </c:pt>
                <c:pt idx="50">
                  <c:v>11.53</c:v>
                </c:pt>
                <c:pt idx="51">
                  <c:v>11.51</c:v>
                </c:pt>
                <c:pt idx="52">
                  <c:v>11.48</c:v>
                </c:pt>
                <c:pt idx="53">
                  <c:v>11.45</c:v>
                </c:pt>
                <c:pt idx="54">
                  <c:v>11.43</c:v>
                </c:pt>
                <c:pt idx="55">
                  <c:v>11.41</c:v>
                </c:pt>
                <c:pt idx="56">
                  <c:v>11.4</c:v>
                </c:pt>
                <c:pt idx="57">
                  <c:v>11.38</c:v>
                </c:pt>
                <c:pt idx="58">
                  <c:v>11.36</c:v>
                </c:pt>
                <c:pt idx="59">
                  <c:v>11.35</c:v>
                </c:pt>
                <c:pt idx="60">
                  <c:v>11.33</c:v>
                </c:pt>
                <c:pt idx="61">
                  <c:v>11.32</c:v>
                </c:pt>
                <c:pt idx="62">
                  <c:v>11.3</c:v>
                </c:pt>
                <c:pt idx="63">
                  <c:v>11.28</c:v>
                </c:pt>
                <c:pt idx="64">
                  <c:v>11.26</c:v>
                </c:pt>
                <c:pt idx="65">
                  <c:v>11.24</c:v>
                </c:pt>
                <c:pt idx="66">
                  <c:v>11.22</c:v>
                </c:pt>
                <c:pt idx="67">
                  <c:v>11.19</c:v>
                </c:pt>
                <c:pt idx="68">
                  <c:v>11.17</c:v>
                </c:pt>
                <c:pt idx="69">
                  <c:v>11.14</c:v>
                </c:pt>
                <c:pt idx="70">
                  <c:v>11.11</c:v>
                </c:pt>
                <c:pt idx="71">
                  <c:v>11.08</c:v>
                </c:pt>
                <c:pt idx="72">
                  <c:v>11.04</c:v>
                </c:pt>
                <c:pt idx="73">
                  <c:v>11</c:v>
                </c:pt>
                <c:pt idx="74">
                  <c:v>10.99</c:v>
                </c:pt>
                <c:pt idx="75">
                  <c:v>10.98</c:v>
                </c:pt>
                <c:pt idx="76">
                  <c:v>10.95</c:v>
                </c:pt>
                <c:pt idx="77">
                  <c:v>10.89</c:v>
                </c:pt>
                <c:pt idx="78">
                  <c:v>10.8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283-4B36-BA35-0477C7E48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8640672"/>
        <c:axId val="1628642752"/>
      </c:scatterChart>
      <c:valAx>
        <c:axId val="1628640672"/>
        <c:scaling>
          <c:orientation val="minMax"/>
          <c:max val="65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>
                    <a:latin typeface="Arial" panose="020B0604020202020204" pitchFamily="34" charset="0"/>
                    <a:cs typeface="Arial" panose="020B0604020202020204" pitchFamily="34" charset="0"/>
                  </a:rPr>
                  <a:t>Tid [minutter]</a:t>
                </a:r>
              </a:p>
            </c:rich>
          </c:tx>
          <c:layout>
            <c:manualLayout>
              <c:xMode val="edge"/>
              <c:yMode val="edge"/>
              <c:x val="0.42547004712799891"/>
              <c:y val="0.905526582629988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28642752"/>
        <c:crosses val="autoZero"/>
        <c:crossBetween val="midCat"/>
        <c:majorUnit val="50"/>
      </c:valAx>
      <c:valAx>
        <c:axId val="1628642752"/>
        <c:scaling>
          <c:orientation val="minMax"/>
          <c:min val="1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>
                    <a:latin typeface="Arial" panose="020B0604020202020204" pitchFamily="34" charset="0"/>
                    <a:cs typeface="Arial" panose="020B0604020202020204" pitchFamily="34" charset="0"/>
                  </a:rPr>
                  <a:t>Spenning [V]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28640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9,5A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1509921837481138"/>
          <c:y val="0.10720303861591929"/>
          <c:w val="0.81576688956424903"/>
          <c:h val="0.71399248307693841"/>
        </c:manualLayout>
      </c:layout>
      <c:scatterChart>
        <c:scatterStyle val="lineMarker"/>
        <c:varyColors val="0"/>
        <c:ser>
          <c:idx val="0"/>
          <c:order val="0"/>
          <c:tx>
            <c:v>9,5A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bg2">
                  <a:lumMod val="90000"/>
                </a:schemeClr>
              </a:solidFill>
              <a:ln w="9525">
                <a:solidFill>
                  <a:schemeClr val="bg2">
                    <a:lumMod val="75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2.0791766845835273E-3"/>
                  <c:y val="0.2856221908514310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</c:trendlineLbl>
          </c:trendline>
          <c:xVal>
            <c:numRef>
              <c:f>'100Ah 9,5A'!$C$7:$C$63</c:f>
              <c:numCache>
                <c:formatCode>0.0</c:formatCode>
                <c:ptCount val="57"/>
                <c:pt idx="0">
                  <c:v>3.3333333333333333E-2</c:v>
                </c:pt>
                <c:pt idx="1">
                  <c:v>0.16666666666666666</c:v>
                </c:pt>
                <c:pt idx="2">
                  <c:v>0.33333333333333331</c:v>
                </c:pt>
                <c:pt idx="3">
                  <c:v>0.5</c:v>
                </c:pt>
                <c:pt idx="4">
                  <c:v>0.66666666666666663</c:v>
                </c:pt>
                <c:pt idx="5">
                  <c:v>0.83333333333333337</c:v>
                </c:pt>
                <c:pt idx="6">
                  <c:v>1</c:v>
                </c:pt>
                <c:pt idx="7">
                  <c:v>1.1666666666666667</c:v>
                </c:pt>
                <c:pt idx="8">
                  <c:v>1.3333333333333333</c:v>
                </c:pt>
                <c:pt idx="9">
                  <c:v>1.5</c:v>
                </c:pt>
                <c:pt idx="10">
                  <c:v>1.6666666666666667</c:v>
                </c:pt>
                <c:pt idx="11">
                  <c:v>1.8333333333333333</c:v>
                </c:pt>
                <c:pt idx="12">
                  <c:v>2</c:v>
                </c:pt>
                <c:pt idx="13">
                  <c:v>2.1666666666666665</c:v>
                </c:pt>
                <c:pt idx="14">
                  <c:v>2.3333333333333335</c:v>
                </c:pt>
                <c:pt idx="15">
                  <c:v>2.5</c:v>
                </c:pt>
                <c:pt idx="16">
                  <c:v>2.6666666666666665</c:v>
                </c:pt>
                <c:pt idx="17">
                  <c:v>2.8333333333333335</c:v>
                </c:pt>
                <c:pt idx="18">
                  <c:v>3</c:v>
                </c:pt>
                <c:pt idx="19">
                  <c:v>3.1666666666666665</c:v>
                </c:pt>
                <c:pt idx="20">
                  <c:v>3.3333333333333335</c:v>
                </c:pt>
                <c:pt idx="21">
                  <c:v>3.5</c:v>
                </c:pt>
                <c:pt idx="22">
                  <c:v>3.6666666666666665</c:v>
                </c:pt>
                <c:pt idx="23">
                  <c:v>3.8333333333333335</c:v>
                </c:pt>
                <c:pt idx="24">
                  <c:v>4</c:v>
                </c:pt>
                <c:pt idx="25">
                  <c:v>4.166666666666667</c:v>
                </c:pt>
                <c:pt idx="26">
                  <c:v>4.333333333333333</c:v>
                </c:pt>
                <c:pt idx="27">
                  <c:v>4.5</c:v>
                </c:pt>
                <c:pt idx="28">
                  <c:v>4.666666666666667</c:v>
                </c:pt>
                <c:pt idx="29">
                  <c:v>4.833333333333333</c:v>
                </c:pt>
                <c:pt idx="30">
                  <c:v>5</c:v>
                </c:pt>
                <c:pt idx="31">
                  <c:v>5.166666666666667</c:v>
                </c:pt>
                <c:pt idx="32">
                  <c:v>5.333333333333333</c:v>
                </c:pt>
                <c:pt idx="33">
                  <c:v>5.5</c:v>
                </c:pt>
                <c:pt idx="34">
                  <c:v>5.666666666666667</c:v>
                </c:pt>
                <c:pt idx="35">
                  <c:v>5.833333333333333</c:v>
                </c:pt>
                <c:pt idx="36">
                  <c:v>6</c:v>
                </c:pt>
                <c:pt idx="37">
                  <c:v>6.166666666666667</c:v>
                </c:pt>
                <c:pt idx="38">
                  <c:v>6.333333333333333</c:v>
                </c:pt>
                <c:pt idx="39">
                  <c:v>6.5</c:v>
                </c:pt>
                <c:pt idx="40">
                  <c:v>6.666666666666667</c:v>
                </c:pt>
                <c:pt idx="41">
                  <c:v>6.833333333333333</c:v>
                </c:pt>
                <c:pt idx="42">
                  <c:v>7</c:v>
                </c:pt>
                <c:pt idx="43">
                  <c:v>7.166666666666667</c:v>
                </c:pt>
                <c:pt idx="44">
                  <c:v>7.333333333333333</c:v>
                </c:pt>
                <c:pt idx="45">
                  <c:v>7.5</c:v>
                </c:pt>
                <c:pt idx="46">
                  <c:v>7.666666666666667</c:v>
                </c:pt>
                <c:pt idx="47">
                  <c:v>7.833333333333333</c:v>
                </c:pt>
                <c:pt idx="48">
                  <c:v>8</c:v>
                </c:pt>
                <c:pt idx="49">
                  <c:v>8.1666666666666661</c:v>
                </c:pt>
                <c:pt idx="50">
                  <c:v>8.3333333333333339</c:v>
                </c:pt>
                <c:pt idx="51">
                  <c:v>8.5</c:v>
                </c:pt>
                <c:pt idx="52">
                  <c:v>8.6666666666666661</c:v>
                </c:pt>
                <c:pt idx="53">
                  <c:v>8.8333333333333339</c:v>
                </c:pt>
                <c:pt idx="54">
                  <c:v>9</c:v>
                </c:pt>
                <c:pt idx="55">
                  <c:v>9.1666666666666661</c:v>
                </c:pt>
                <c:pt idx="56">
                  <c:v>9.3333333333333339</c:v>
                </c:pt>
              </c:numCache>
            </c:numRef>
          </c:xVal>
          <c:yVal>
            <c:numRef>
              <c:f>'100Ah 9,5A'!$A$7:$A$63</c:f>
              <c:numCache>
                <c:formatCode>General</c:formatCode>
                <c:ptCount val="57"/>
                <c:pt idx="0">
                  <c:v>12.42</c:v>
                </c:pt>
                <c:pt idx="1">
                  <c:v>12.39</c:v>
                </c:pt>
                <c:pt idx="2">
                  <c:v>12.39</c:v>
                </c:pt>
                <c:pt idx="3">
                  <c:v>12.38</c:v>
                </c:pt>
                <c:pt idx="4">
                  <c:v>12.36</c:v>
                </c:pt>
                <c:pt idx="5">
                  <c:v>12.35</c:v>
                </c:pt>
                <c:pt idx="6">
                  <c:v>12.33</c:v>
                </c:pt>
                <c:pt idx="7">
                  <c:v>12.3</c:v>
                </c:pt>
                <c:pt idx="8">
                  <c:v>12.28</c:v>
                </c:pt>
                <c:pt idx="9">
                  <c:v>12.27</c:v>
                </c:pt>
                <c:pt idx="10">
                  <c:v>12.25</c:v>
                </c:pt>
                <c:pt idx="11">
                  <c:v>12.23</c:v>
                </c:pt>
                <c:pt idx="12">
                  <c:v>12.21</c:v>
                </c:pt>
                <c:pt idx="13">
                  <c:v>12.19</c:v>
                </c:pt>
                <c:pt idx="14">
                  <c:v>12.17</c:v>
                </c:pt>
                <c:pt idx="15">
                  <c:v>12.15</c:v>
                </c:pt>
                <c:pt idx="16">
                  <c:v>12.12</c:v>
                </c:pt>
                <c:pt idx="17">
                  <c:v>12.1</c:v>
                </c:pt>
                <c:pt idx="18">
                  <c:v>12.1</c:v>
                </c:pt>
                <c:pt idx="19">
                  <c:v>12.09</c:v>
                </c:pt>
                <c:pt idx="20">
                  <c:v>12.08</c:v>
                </c:pt>
                <c:pt idx="21">
                  <c:v>12.06</c:v>
                </c:pt>
                <c:pt idx="22">
                  <c:v>12.04</c:v>
                </c:pt>
                <c:pt idx="23">
                  <c:v>12.02</c:v>
                </c:pt>
                <c:pt idx="24">
                  <c:v>12</c:v>
                </c:pt>
                <c:pt idx="25">
                  <c:v>11.98</c:v>
                </c:pt>
                <c:pt idx="26">
                  <c:v>11.95</c:v>
                </c:pt>
                <c:pt idx="27">
                  <c:v>11.93</c:v>
                </c:pt>
                <c:pt idx="28">
                  <c:v>11.88</c:v>
                </c:pt>
                <c:pt idx="29">
                  <c:v>11.86</c:v>
                </c:pt>
                <c:pt idx="30">
                  <c:v>11.83</c:v>
                </c:pt>
                <c:pt idx="31">
                  <c:v>11.81</c:v>
                </c:pt>
                <c:pt idx="32">
                  <c:v>11.79</c:v>
                </c:pt>
                <c:pt idx="33">
                  <c:v>11.76</c:v>
                </c:pt>
                <c:pt idx="34">
                  <c:v>11.74</c:v>
                </c:pt>
                <c:pt idx="35">
                  <c:v>11.72</c:v>
                </c:pt>
                <c:pt idx="36">
                  <c:v>11.68</c:v>
                </c:pt>
                <c:pt idx="37">
                  <c:v>11.65</c:v>
                </c:pt>
                <c:pt idx="38">
                  <c:v>11.63</c:v>
                </c:pt>
                <c:pt idx="39">
                  <c:v>11.59</c:v>
                </c:pt>
                <c:pt idx="40">
                  <c:v>11.55</c:v>
                </c:pt>
                <c:pt idx="41">
                  <c:v>11.52</c:v>
                </c:pt>
                <c:pt idx="42">
                  <c:v>11.5</c:v>
                </c:pt>
                <c:pt idx="43">
                  <c:v>11.47</c:v>
                </c:pt>
                <c:pt idx="44">
                  <c:v>11.44</c:v>
                </c:pt>
                <c:pt idx="45">
                  <c:v>11.41</c:v>
                </c:pt>
                <c:pt idx="46">
                  <c:v>11.37</c:v>
                </c:pt>
                <c:pt idx="47">
                  <c:v>11.34</c:v>
                </c:pt>
                <c:pt idx="48">
                  <c:v>11.31</c:v>
                </c:pt>
                <c:pt idx="49">
                  <c:v>11.28</c:v>
                </c:pt>
                <c:pt idx="50">
                  <c:v>11.24</c:v>
                </c:pt>
                <c:pt idx="51">
                  <c:v>11.21</c:v>
                </c:pt>
                <c:pt idx="52">
                  <c:v>11.16</c:v>
                </c:pt>
                <c:pt idx="53">
                  <c:v>11.13</c:v>
                </c:pt>
                <c:pt idx="54">
                  <c:v>11.08</c:v>
                </c:pt>
                <c:pt idx="55">
                  <c:v>11.03</c:v>
                </c:pt>
                <c:pt idx="56">
                  <c:v>10.99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D27-4CC7-8BF4-86F9780DA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8640672"/>
        <c:axId val="1628642752"/>
      </c:scatterChart>
      <c:valAx>
        <c:axId val="1628640672"/>
        <c:scaling>
          <c:orientation val="minMax"/>
          <c:max val="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>
                    <a:latin typeface="Arial" panose="020B0604020202020204" pitchFamily="34" charset="0"/>
                    <a:cs typeface="Arial" panose="020B0604020202020204" pitchFamily="34" charset="0"/>
                  </a:rPr>
                  <a:t>Tid [timer]</a:t>
                </a:r>
              </a:p>
            </c:rich>
          </c:tx>
          <c:layout>
            <c:manualLayout>
              <c:xMode val="edge"/>
              <c:yMode val="edge"/>
              <c:x val="0.42547004712799891"/>
              <c:y val="0.905526582629988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28642752"/>
        <c:crosses val="autoZero"/>
        <c:crossBetween val="midCat"/>
        <c:minorUnit val="1"/>
      </c:valAx>
      <c:valAx>
        <c:axId val="1628642752"/>
        <c:scaling>
          <c:orientation val="minMax"/>
          <c:min val="10.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>
                    <a:latin typeface="Arial" panose="020B0604020202020204" pitchFamily="34" charset="0"/>
                    <a:cs typeface="Arial" panose="020B0604020202020204" pitchFamily="34" charset="0"/>
                  </a:rPr>
                  <a:t>Spenning [V]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28640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29,1A</a:t>
            </a:r>
          </a:p>
          <a:p>
            <a:pPr>
              <a:defRPr/>
            </a:pPr>
            <a:endParaRPr lang="en-US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1509921837481138"/>
          <c:y val="0.10720303861591929"/>
          <c:w val="0.8448539134550852"/>
          <c:h val="0.73350103503117714"/>
        </c:manualLayout>
      </c:layout>
      <c:scatterChart>
        <c:scatterStyle val="lineMarker"/>
        <c:varyColors val="0"/>
        <c:ser>
          <c:idx val="0"/>
          <c:order val="0"/>
          <c:tx>
            <c:v>29,1A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bg2">
                  <a:lumMod val="90000"/>
                </a:schemeClr>
              </a:solidFill>
              <a:ln w="9525">
                <a:solidFill>
                  <a:schemeClr val="bg2">
                    <a:lumMod val="75000"/>
                  </a:schemeClr>
                </a:solidFill>
              </a:ln>
              <a:effectLst/>
            </c:spPr>
          </c:marker>
          <c:xVal>
            <c:numRef>
              <c:f>'100Ah 29,1A'!$B$4:$B$39</c:f>
              <c:numCache>
                <c:formatCode>General</c:formatCode>
                <c:ptCount val="3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0.4</c:v>
                </c:pt>
                <c:pt idx="4">
                  <c:v>0.6</c:v>
                </c:pt>
                <c:pt idx="5">
                  <c:v>0.8</c:v>
                </c:pt>
                <c:pt idx="6">
                  <c:v>1</c:v>
                </c:pt>
                <c:pt idx="7">
                  <c:v>5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55</c:v>
                </c:pt>
                <c:pt idx="18">
                  <c:v>60</c:v>
                </c:pt>
                <c:pt idx="19">
                  <c:v>65</c:v>
                </c:pt>
                <c:pt idx="20">
                  <c:v>70</c:v>
                </c:pt>
                <c:pt idx="21">
                  <c:v>75</c:v>
                </c:pt>
                <c:pt idx="22">
                  <c:v>80</c:v>
                </c:pt>
                <c:pt idx="23">
                  <c:v>85</c:v>
                </c:pt>
                <c:pt idx="24">
                  <c:v>90</c:v>
                </c:pt>
                <c:pt idx="25">
                  <c:v>95</c:v>
                </c:pt>
                <c:pt idx="26">
                  <c:v>100</c:v>
                </c:pt>
                <c:pt idx="27">
                  <c:v>105</c:v>
                </c:pt>
                <c:pt idx="28">
                  <c:v>110</c:v>
                </c:pt>
                <c:pt idx="29">
                  <c:v>115</c:v>
                </c:pt>
                <c:pt idx="30">
                  <c:v>120</c:v>
                </c:pt>
                <c:pt idx="31">
                  <c:v>125</c:v>
                </c:pt>
                <c:pt idx="32">
                  <c:v>130</c:v>
                </c:pt>
                <c:pt idx="33">
                  <c:v>135</c:v>
                </c:pt>
                <c:pt idx="34">
                  <c:v>138</c:v>
                </c:pt>
                <c:pt idx="35">
                  <c:v>140</c:v>
                </c:pt>
              </c:numCache>
            </c:numRef>
          </c:xVal>
          <c:yVal>
            <c:numRef>
              <c:f>'100Ah 29,1A'!$A$4:$A$39</c:f>
              <c:numCache>
                <c:formatCode>General</c:formatCode>
                <c:ptCount val="36"/>
                <c:pt idx="0">
                  <c:v>13.46</c:v>
                </c:pt>
                <c:pt idx="1">
                  <c:v>13</c:v>
                </c:pt>
                <c:pt idx="2">
                  <c:v>12.5</c:v>
                </c:pt>
                <c:pt idx="3">
                  <c:v>12.22</c:v>
                </c:pt>
                <c:pt idx="4">
                  <c:v>12.11</c:v>
                </c:pt>
                <c:pt idx="5">
                  <c:v>12.08</c:v>
                </c:pt>
                <c:pt idx="6">
                  <c:v>12.07</c:v>
                </c:pt>
                <c:pt idx="7">
                  <c:v>12.09</c:v>
                </c:pt>
                <c:pt idx="8">
                  <c:v>12.03</c:v>
                </c:pt>
                <c:pt idx="9">
                  <c:v>11.97</c:v>
                </c:pt>
                <c:pt idx="10">
                  <c:v>11.92</c:v>
                </c:pt>
                <c:pt idx="11">
                  <c:v>11.89</c:v>
                </c:pt>
                <c:pt idx="12">
                  <c:v>11.85</c:v>
                </c:pt>
                <c:pt idx="13">
                  <c:v>11.81</c:v>
                </c:pt>
                <c:pt idx="14">
                  <c:v>11.79</c:v>
                </c:pt>
                <c:pt idx="15">
                  <c:v>11.76</c:v>
                </c:pt>
                <c:pt idx="16">
                  <c:v>11.74</c:v>
                </c:pt>
                <c:pt idx="17">
                  <c:v>11.7</c:v>
                </c:pt>
                <c:pt idx="18">
                  <c:v>11.67</c:v>
                </c:pt>
                <c:pt idx="19">
                  <c:v>11.64</c:v>
                </c:pt>
                <c:pt idx="20">
                  <c:v>11.61</c:v>
                </c:pt>
                <c:pt idx="21">
                  <c:v>11.58</c:v>
                </c:pt>
                <c:pt idx="22">
                  <c:v>11.54</c:v>
                </c:pt>
                <c:pt idx="23">
                  <c:v>11.5</c:v>
                </c:pt>
                <c:pt idx="24">
                  <c:v>11.45</c:v>
                </c:pt>
                <c:pt idx="25">
                  <c:v>11.41</c:v>
                </c:pt>
                <c:pt idx="26">
                  <c:v>11.37</c:v>
                </c:pt>
                <c:pt idx="27">
                  <c:v>11.33</c:v>
                </c:pt>
                <c:pt idx="28">
                  <c:v>11.28</c:v>
                </c:pt>
                <c:pt idx="29">
                  <c:v>11.22</c:v>
                </c:pt>
                <c:pt idx="30">
                  <c:v>11.14</c:v>
                </c:pt>
                <c:pt idx="31">
                  <c:v>11.08</c:v>
                </c:pt>
                <c:pt idx="32">
                  <c:v>11.01</c:v>
                </c:pt>
                <c:pt idx="33">
                  <c:v>10.94</c:v>
                </c:pt>
                <c:pt idx="34">
                  <c:v>10.85</c:v>
                </c:pt>
                <c:pt idx="35">
                  <c:v>10.8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E7D-45A3-8C8A-A4CBC477E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8640672"/>
        <c:axId val="1628642752"/>
      </c:scatterChart>
      <c:valAx>
        <c:axId val="1628640672"/>
        <c:scaling>
          <c:orientation val="minMax"/>
          <c:max val="1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>
                    <a:latin typeface="Arial" panose="020B0604020202020204" pitchFamily="34" charset="0"/>
                    <a:cs typeface="Arial" panose="020B0604020202020204" pitchFamily="34" charset="0"/>
                  </a:rPr>
                  <a:t>Tid [minutter]</a:t>
                </a:r>
              </a:p>
            </c:rich>
          </c:tx>
          <c:layout>
            <c:manualLayout>
              <c:xMode val="edge"/>
              <c:yMode val="edge"/>
              <c:x val="0.42547004712799891"/>
              <c:y val="0.905526582629988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28642752"/>
        <c:crosses val="autoZero"/>
        <c:crossBetween val="midCat"/>
        <c:majorUnit val="15"/>
      </c:valAx>
      <c:valAx>
        <c:axId val="1628642752"/>
        <c:scaling>
          <c:orientation val="minMax"/>
          <c:min val="10.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>
                    <a:latin typeface="Arial" panose="020B0604020202020204" pitchFamily="34" charset="0"/>
                    <a:cs typeface="Arial" panose="020B0604020202020204" pitchFamily="34" charset="0"/>
                  </a:rPr>
                  <a:t>Spenning [V]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28640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29,1A</a:t>
            </a:r>
          </a:p>
          <a:p>
            <a:pPr>
              <a:defRPr/>
            </a:pPr>
            <a:endParaRPr lang="en-US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1509921837481138"/>
          <c:y val="0.10720303861591929"/>
          <c:w val="0.79335654269281575"/>
          <c:h val="0.69200885935880996"/>
        </c:manualLayout>
      </c:layout>
      <c:scatterChart>
        <c:scatterStyle val="lineMarker"/>
        <c:varyColors val="0"/>
        <c:ser>
          <c:idx val="0"/>
          <c:order val="0"/>
          <c:tx>
            <c:v>29,1A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bg2">
                  <a:lumMod val="90000"/>
                </a:schemeClr>
              </a:solidFill>
              <a:ln w="9525">
                <a:solidFill>
                  <a:schemeClr val="bg2">
                    <a:lumMod val="75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0326697877163504"/>
                  <c:y val="0.2877769721959221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</c:trendlineLbl>
          </c:trendline>
          <c:xVal>
            <c:numRef>
              <c:f>'100Ah 29,1A'!$C$6:$C$36</c:f>
              <c:numCache>
                <c:formatCode>0.000</c:formatCode>
                <c:ptCount val="31"/>
                <c:pt idx="0">
                  <c:v>3.3333333333333335E-3</c:v>
                </c:pt>
                <c:pt idx="1">
                  <c:v>6.6666666666666671E-3</c:v>
                </c:pt>
                <c:pt idx="2">
                  <c:v>0.01</c:v>
                </c:pt>
                <c:pt idx="3">
                  <c:v>1.3333333333333334E-2</c:v>
                </c:pt>
                <c:pt idx="4">
                  <c:v>1.6666666666666666E-2</c:v>
                </c:pt>
                <c:pt idx="5">
                  <c:v>8.3333333333333329E-2</c:v>
                </c:pt>
                <c:pt idx="6">
                  <c:v>0.16666666666666666</c:v>
                </c:pt>
                <c:pt idx="7">
                  <c:v>0.25</c:v>
                </c:pt>
                <c:pt idx="8">
                  <c:v>0.33333333333333331</c:v>
                </c:pt>
                <c:pt idx="9">
                  <c:v>0.41666666666666669</c:v>
                </c:pt>
                <c:pt idx="10">
                  <c:v>0.5</c:v>
                </c:pt>
                <c:pt idx="11">
                  <c:v>0.58333333333333337</c:v>
                </c:pt>
                <c:pt idx="12">
                  <c:v>0.66666666666666663</c:v>
                </c:pt>
                <c:pt idx="13">
                  <c:v>0.75</c:v>
                </c:pt>
                <c:pt idx="14">
                  <c:v>0.83333333333333337</c:v>
                </c:pt>
                <c:pt idx="15">
                  <c:v>0.91666666666666663</c:v>
                </c:pt>
                <c:pt idx="16">
                  <c:v>1</c:v>
                </c:pt>
                <c:pt idx="17">
                  <c:v>1.0833333333333333</c:v>
                </c:pt>
                <c:pt idx="18">
                  <c:v>1.1666666666666667</c:v>
                </c:pt>
                <c:pt idx="19">
                  <c:v>1.25</c:v>
                </c:pt>
                <c:pt idx="20">
                  <c:v>1.3333333333333333</c:v>
                </c:pt>
                <c:pt idx="21">
                  <c:v>1.4166666666666667</c:v>
                </c:pt>
                <c:pt idx="22">
                  <c:v>1.5</c:v>
                </c:pt>
                <c:pt idx="23">
                  <c:v>1.5833333333333333</c:v>
                </c:pt>
                <c:pt idx="24">
                  <c:v>1.6666666666666667</c:v>
                </c:pt>
                <c:pt idx="25">
                  <c:v>1.75</c:v>
                </c:pt>
                <c:pt idx="26">
                  <c:v>1.8333333333333333</c:v>
                </c:pt>
                <c:pt idx="27">
                  <c:v>1.9166666666666667</c:v>
                </c:pt>
                <c:pt idx="28">
                  <c:v>2</c:v>
                </c:pt>
                <c:pt idx="29">
                  <c:v>2.0833333333333335</c:v>
                </c:pt>
                <c:pt idx="30">
                  <c:v>2.1666666666666665</c:v>
                </c:pt>
              </c:numCache>
            </c:numRef>
          </c:xVal>
          <c:yVal>
            <c:numRef>
              <c:f>'100Ah 29,1A'!$A$6:$A$36</c:f>
              <c:numCache>
                <c:formatCode>General</c:formatCode>
                <c:ptCount val="31"/>
                <c:pt idx="0">
                  <c:v>12.5</c:v>
                </c:pt>
                <c:pt idx="1">
                  <c:v>12.22</c:v>
                </c:pt>
                <c:pt idx="2">
                  <c:v>12.11</c:v>
                </c:pt>
                <c:pt idx="3">
                  <c:v>12.08</c:v>
                </c:pt>
                <c:pt idx="4">
                  <c:v>12.07</c:v>
                </c:pt>
                <c:pt idx="5">
                  <c:v>12.09</c:v>
                </c:pt>
                <c:pt idx="6">
                  <c:v>12.03</c:v>
                </c:pt>
                <c:pt idx="7">
                  <c:v>11.97</c:v>
                </c:pt>
                <c:pt idx="8">
                  <c:v>11.92</c:v>
                </c:pt>
                <c:pt idx="9">
                  <c:v>11.89</c:v>
                </c:pt>
                <c:pt idx="10">
                  <c:v>11.85</c:v>
                </c:pt>
                <c:pt idx="11">
                  <c:v>11.81</c:v>
                </c:pt>
                <c:pt idx="12">
                  <c:v>11.79</c:v>
                </c:pt>
                <c:pt idx="13">
                  <c:v>11.76</c:v>
                </c:pt>
                <c:pt idx="14">
                  <c:v>11.74</c:v>
                </c:pt>
                <c:pt idx="15">
                  <c:v>11.7</c:v>
                </c:pt>
                <c:pt idx="16">
                  <c:v>11.67</c:v>
                </c:pt>
                <c:pt idx="17">
                  <c:v>11.64</c:v>
                </c:pt>
                <c:pt idx="18">
                  <c:v>11.61</c:v>
                </c:pt>
                <c:pt idx="19">
                  <c:v>11.58</c:v>
                </c:pt>
                <c:pt idx="20">
                  <c:v>11.54</c:v>
                </c:pt>
                <c:pt idx="21">
                  <c:v>11.5</c:v>
                </c:pt>
                <c:pt idx="22">
                  <c:v>11.45</c:v>
                </c:pt>
                <c:pt idx="23">
                  <c:v>11.41</c:v>
                </c:pt>
                <c:pt idx="24">
                  <c:v>11.37</c:v>
                </c:pt>
                <c:pt idx="25">
                  <c:v>11.33</c:v>
                </c:pt>
                <c:pt idx="26">
                  <c:v>11.28</c:v>
                </c:pt>
                <c:pt idx="27">
                  <c:v>11.22</c:v>
                </c:pt>
                <c:pt idx="28">
                  <c:v>11.14</c:v>
                </c:pt>
                <c:pt idx="29">
                  <c:v>11.08</c:v>
                </c:pt>
                <c:pt idx="30">
                  <c:v>11.01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A8F-473D-87AF-406DB8CA0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8640672"/>
        <c:axId val="1628642752"/>
      </c:scatterChart>
      <c:valAx>
        <c:axId val="1628640672"/>
        <c:scaling>
          <c:orientation val="minMax"/>
          <c:max val="2.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>
                    <a:latin typeface="Arial" panose="020B0604020202020204" pitchFamily="34" charset="0"/>
                    <a:cs typeface="Arial" panose="020B0604020202020204" pitchFamily="34" charset="0"/>
                  </a:rPr>
                  <a:t>Tid [timer]</a:t>
                </a:r>
              </a:p>
            </c:rich>
          </c:tx>
          <c:layout>
            <c:manualLayout>
              <c:xMode val="edge"/>
              <c:yMode val="edge"/>
              <c:x val="0.42547004712799891"/>
              <c:y val="0.905526582629988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28642752"/>
        <c:crosses val="autoZero"/>
        <c:crossBetween val="midCat"/>
      </c:valAx>
      <c:valAx>
        <c:axId val="1628642752"/>
        <c:scaling>
          <c:orientation val="minMax"/>
          <c:min val="10.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>
                    <a:latin typeface="Arial" panose="020B0604020202020204" pitchFamily="34" charset="0"/>
                    <a:cs typeface="Arial" panose="020B0604020202020204" pitchFamily="34" charset="0"/>
                  </a:rPr>
                  <a:t>Spenning [V]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28640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37,5A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1509921837481138"/>
          <c:y val="0.10720303861591929"/>
          <c:w val="0.8448539134550852"/>
          <c:h val="0.73350103503117714"/>
        </c:manualLayout>
      </c:layout>
      <c:scatterChart>
        <c:scatterStyle val="lineMarker"/>
        <c:varyColors val="0"/>
        <c:ser>
          <c:idx val="0"/>
          <c:order val="0"/>
          <c:tx>
            <c:v>37,5A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bg2">
                  <a:lumMod val="90000"/>
                </a:schemeClr>
              </a:solidFill>
              <a:ln w="9525">
                <a:solidFill>
                  <a:schemeClr val="bg2">
                    <a:lumMod val="75000"/>
                  </a:schemeClr>
                </a:solidFill>
              </a:ln>
              <a:effectLst/>
            </c:spPr>
          </c:marker>
          <c:xVal>
            <c:numRef>
              <c:f>'100Ah 37,5A'!$B$4:$B$45</c:f>
              <c:numCache>
                <c:formatCode>General</c:formatCode>
                <c:ptCount val="42"/>
                <c:pt idx="0">
                  <c:v>0</c:v>
                </c:pt>
                <c:pt idx="1">
                  <c:v>0.16</c:v>
                </c:pt>
                <c:pt idx="2">
                  <c:v>1</c:v>
                </c:pt>
                <c:pt idx="3">
                  <c:v>5</c:v>
                </c:pt>
                <c:pt idx="4">
                  <c:v>7</c:v>
                </c:pt>
                <c:pt idx="5">
                  <c:v>10</c:v>
                </c:pt>
                <c:pt idx="6">
                  <c:v>12</c:v>
                </c:pt>
                <c:pt idx="7">
                  <c:v>15</c:v>
                </c:pt>
                <c:pt idx="8">
                  <c:v>17</c:v>
                </c:pt>
                <c:pt idx="9">
                  <c:v>20</c:v>
                </c:pt>
                <c:pt idx="10">
                  <c:v>22</c:v>
                </c:pt>
                <c:pt idx="11">
                  <c:v>25</c:v>
                </c:pt>
                <c:pt idx="12">
                  <c:v>27</c:v>
                </c:pt>
                <c:pt idx="13">
                  <c:v>30</c:v>
                </c:pt>
                <c:pt idx="14">
                  <c:v>32</c:v>
                </c:pt>
                <c:pt idx="15">
                  <c:v>35</c:v>
                </c:pt>
                <c:pt idx="16">
                  <c:v>37</c:v>
                </c:pt>
                <c:pt idx="17">
                  <c:v>40</c:v>
                </c:pt>
                <c:pt idx="18">
                  <c:v>42</c:v>
                </c:pt>
                <c:pt idx="19">
                  <c:v>45</c:v>
                </c:pt>
                <c:pt idx="20">
                  <c:v>47</c:v>
                </c:pt>
                <c:pt idx="21">
                  <c:v>50</c:v>
                </c:pt>
                <c:pt idx="22">
                  <c:v>52</c:v>
                </c:pt>
                <c:pt idx="23">
                  <c:v>55</c:v>
                </c:pt>
                <c:pt idx="24">
                  <c:v>57</c:v>
                </c:pt>
                <c:pt idx="25">
                  <c:v>60</c:v>
                </c:pt>
                <c:pt idx="26">
                  <c:v>62</c:v>
                </c:pt>
                <c:pt idx="27">
                  <c:v>65</c:v>
                </c:pt>
                <c:pt idx="28">
                  <c:v>67</c:v>
                </c:pt>
                <c:pt idx="29">
                  <c:v>70</c:v>
                </c:pt>
                <c:pt idx="30">
                  <c:v>72</c:v>
                </c:pt>
                <c:pt idx="31">
                  <c:v>75</c:v>
                </c:pt>
                <c:pt idx="32">
                  <c:v>77</c:v>
                </c:pt>
                <c:pt idx="33">
                  <c:v>80</c:v>
                </c:pt>
                <c:pt idx="34">
                  <c:v>82</c:v>
                </c:pt>
                <c:pt idx="35">
                  <c:v>85</c:v>
                </c:pt>
                <c:pt idx="36">
                  <c:v>87</c:v>
                </c:pt>
                <c:pt idx="37">
                  <c:v>90</c:v>
                </c:pt>
                <c:pt idx="38">
                  <c:v>92</c:v>
                </c:pt>
                <c:pt idx="39">
                  <c:v>95</c:v>
                </c:pt>
                <c:pt idx="40">
                  <c:v>97</c:v>
                </c:pt>
                <c:pt idx="41">
                  <c:v>98</c:v>
                </c:pt>
              </c:numCache>
            </c:numRef>
          </c:xVal>
          <c:yVal>
            <c:numRef>
              <c:f>'100Ah 37,5A'!$A$4:$A$45</c:f>
              <c:numCache>
                <c:formatCode>General</c:formatCode>
                <c:ptCount val="42"/>
                <c:pt idx="0">
                  <c:v>13.61</c:v>
                </c:pt>
                <c:pt idx="1">
                  <c:v>12.4</c:v>
                </c:pt>
                <c:pt idx="2">
                  <c:v>11.8</c:v>
                </c:pt>
                <c:pt idx="3">
                  <c:v>11.76</c:v>
                </c:pt>
                <c:pt idx="4">
                  <c:v>11.72</c:v>
                </c:pt>
                <c:pt idx="5">
                  <c:v>11.68</c:v>
                </c:pt>
                <c:pt idx="6">
                  <c:v>11.64</c:v>
                </c:pt>
                <c:pt idx="7">
                  <c:v>11.62</c:v>
                </c:pt>
                <c:pt idx="8">
                  <c:v>11.6</c:v>
                </c:pt>
                <c:pt idx="9">
                  <c:v>11.58</c:v>
                </c:pt>
                <c:pt idx="10">
                  <c:v>11.54</c:v>
                </c:pt>
                <c:pt idx="11">
                  <c:v>11.52</c:v>
                </c:pt>
                <c:pt idx="12">
                  <c:v>11.5</c:v>
                </c:pt>
                <c:pt idx="13">
                  <c:v>11.49</c:v>
                </c:pt>
                <c:pt idx="14">
                  <c:v>11.47</c:v>
                </c:pt>
                <c:pt idx="15">
                  <c:v>11.45</c:v>
                </c:pt>
                <c:pt idx="16">
                  <c:v>11.42</c:v>
                </c:pt>
                <c:pt idx="17">
                  <c:v>11.4</c:v>
                </c:pt>
                <c:pt idx="18">
                  <c:v>11.39</c:v>
                </c:pt>
                <c:pt idx="19">
                  <c:v>11.37</c:v>
                </c:pt>
                <c:pt idx="20">
                  <c:v>11.36</c:v>
                </c:pt>
                <c:pt idx="21">
                  <c:v>11.34</c:v>
                </c:pt>
                <c:pt idx="22">
                  <c:v>11.3</c:v>
                </c:pt>
                <c:pt idx="23">
                  <c:v>11.29</c:v>
                </c:pt>
                <c:pt idx="24">
                  <c:v>11.28</c:v>
                </c:pt>
                <c:pt idx="25">
                  <c:v>11.27</c:v>
                </c:pt>
                <c:pt idx="26">
                  <c:v>11.25</c:v>
                </c:pt>
                <c:pt idx="27">
                  <c:v>11.21</c:v>
                </c:pt>
                <c:pt idx="28">
                  <c:v>11.19</c:v>
                </c:pt>
                <c:pt idx="29">
                  <c:v>11.17</c:v>
                </c:pt>
                <c:pt idx="30">
                  <c:v>11.15</c:v>
                </c:pt>
                <c:pt idx="31">
                  <c:v>11.14</c:v>
                </c:pt>
                <c:pt idx="32">
                  <c:v>11.12</c:v>
                </c:pt>
                <c:pt idx="33">
                  <c:v>11.11</c:v>
                </c:pt>
                <c:pt idx="34">
                  <c:v>11.08</c:v>
                </c:pt>
                <c:pt idx="35">
                  <c:v>11.05</c:v>
                </c:pt>
                <c:pt idx="36">
                  <c:v>11</c:v>
                </c:pt>
                <c:pt idx="37">
                  <c:v>10.96</c:v>
                </c:pt>
                <c:pt idx="38">
                  <c:v>10.91</c:v>
                </c:pt>
                <c:pt idx="39">
                  <c:v>10.86</c:v>
                </c:pt>
                <c:pt idx="40">
                  <c:v>10.84</c:v>
                </c:pt>
                <c:pt idx="41">
                  <c:v>10.8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93-477F-AD0B-6F20F9E8E0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8640672"/>
        <c:axId val="1628642752"/>
      </c:scatterChart>
      <c:valAx>
        <c:axId val="1628640672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>
                    <a:latin typeface="Arial" panose="020B0604020202020204" pitchFamily="34" charset="0"/>
                    <a:cs typeface="Arial" panose="020B0604020202020204" pitchFamily="34" charset="0"/>
                  </a:rPr>
                  <a:t>Tid [minutter]</a:t>
                </a:r>
              </a:p>
            </c:rich>
          </c:tx>
          <c:layout>
            <c:manualLayout>
              <c:xMode val="edge"/>
              <c:yMode val="edge"/>
              <c:x val="0.42547004712799891"/>
              <c:y val="0.905526582629988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28642752"/>
        <c:crosses val="autoZero"/>
        <c:crossBetween val="midCat"/>
        <c:majorUnit val="10"/>
      </c:valAx>
      <c:valAx>
        <c:axId val="1628642752"/>
        <c:scaling>
          <c:orientation val="minMax"/>
          <c:min val="10.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>
                    <a:latin typeface="Arial" panose="020B0604020202020204" pitchFamily="34" charset="0"/>
                    <a:cs typeface="Arial" panose="020B0604020202020204" pitchFamily="34" charset="0"/>
                  </a:rPr>
                  <a:t>Spenning [V]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28640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37,5A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1509921837481138"/>
          <c:y val="0.10720303861591929"/>
          <c:w val="0.82841201726461877"/>
          <c:h val="0.70468947204841348"/>
        </c:manualLayout>
      </c:layout>
      <c:scatterChart>
        <c:scatterStyle val="lineMarker"/>
        <c:varyColors val="0"/>
        <c:ser>
          <c:idx val="0"/>
          <c:order val="0"/>
          <c:tx>
            <c:v>37,5A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bg2">
                  <a:lumMod val="90000"/>
                </a:schemeClr>
              </a:solidFill>
              <a:ln w="9525">
                <a:solidFill>
                  <a:schemeClr val="bg2">
                    <a:lumMod val="75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1.5898825654923215E-3"/>
                  <c:y val="0.390322398934520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</c:trendlineLbl>
          </c:trendline>
          <c:xVal>
            <c:numRef>
              <c:f>'100Ah 37,5A'!$C$6:$C$40</c:f>
              <c:numCache>
                <c:formatCode>0.00</c:formatCode>
                <c:ptCount val="35"/>
                <c:pt idx="0">
                  <c:v>1.6666666666666666E-2</c:v>
                </c:pt>
                <c:pt idx="1">
                  <c:v>8.3333333333333329E-2</c:v>
                </c:pt>
                <c:pt idx="2">
                  <c:v>0.11666666666666667</c:v>
                </c:pt>
                <c:pt idx="3">
                  <c:v>0.16666666666666666</c:v>
                </c:pt>
                <c:pt idx="4">
                  <c:v>0.2</c:v>
                </c:pt>
                <c:pt idx="5">
                  <c:v>0.25</c:v>
                </c:pt>
                <c:pt idx="6">
                  <c:v>0.28333333333333333</c:v>
                </c:pt>
                <c:pt idx="7">
                  <c:v>0.33333333333333331</c:v>
                </c:pt>
                <c:pt idx="8">
                  <c:v>0.36666666666666664</c:v>
                </c:pt>
                <c:pt idx="9">
                  <c:v>0.41666666666666669</c:v>
                </c:pt>
                <c:pt idx="10">
                  <c:v>0.45</c:v>
                </c:pt>
                <c:pt idx="11">
                  <c:v>0.5</c:v>
                </c:pt>
                <c:pt idx="12">
                  <c:v>0.53333333333333333</c:v>
                </c:pt>
                <c:pt idx="13">
                  <c:v>0.58333333333333337</c:v>
                </c:pt>
                <c:pt idx="14">
                  <c:v>0.6166666666666667</c:v>
                </c:pt>
                <c:pt idx="15">
                  <c:v>0.66666666666666663</c:v>
                </c:pt>
                <c:pt idx="16">
                  <c:v>0.7</c:v>
                </c:pt>
                <c:pt idx="17">
                  <c:v>0.75</c:v>
                </c:pt>
                <c:pt idx="18">
                  <c:v>0.78333333333333333</c:v>
                </c:pt>
                <c:pt idx="19">
                  <c:v>0.83333333333333337</c:v>
                </c:pt>
                <c:pt idx="20">
                  <c:v>0.8666666666666667</c:v>
                </c:pt>
                <c:pt idx="21">
                  <c:v>0.91666666666666663</c:v>
                </c:pt>
                <c:pt idx="22">
                  <c:v>0.95</c:v>
                </c:pt>
                <c:pt idx="23">
                  <c:v>1</c:v>
                </c:pt>
                <c:pt idx="24">
                  <c:v>1.0333333333333334</c:v>
                </c:pt>
                <c:pt idx="25">
                  <c:v>1.0833333333333333</c:v>
                </c:pt>
                <c:pt idx="26">
                  <c:v>1.1166666666666667</c:v>
                </c:pt>
                <c:pt idx="27">
                  <c:v>1.1666666666666667</c:v>
                </c:pt>
                <c:pt idx="28">
                  <c:v>1.2</c:v>
                </c:pt>
                <c:pt idx="29">
                  <c:v>1.25</c:v>
                </c:pt>
                <c:pt idx="30">
                  <c:v>1.2833333333333334</c:v>
                </c:pt>
                <c:pt idx="31">
                  <c:v>1.3333333333333333</c:v>
                </c:pt>
                <c:pt idx="32">
                  <c:v>1.3666666666666667</c:v>
                </c:pt>
                <c:pt idx="33">
                  <c:v>1.4166666666666667</c:v>
                </c:pt>
                <c:pt idx="34">
                  <c:v>1.45</c:v>
                </c:pt>
              </c:numCache>
            </c:numRef>
          </c:xVal>
          <c:yVal>
            <c:numRef>
              <c:f>'100Ah 37,5A'!$A$6:$A$40</c:f>
              <c:numCache>
                <c:formatCode>General</c:formatCode>
                <c:ptCount val="35"/>
                <c:pt idx="0">
                  <c:v>11.8</c:v>
                </c:pt>
                <c:pt idx="1">
                  <c:v>11.76</c:v>
                </c:pt>
                <c:pt idx="2">
                  <c:v>11.72</c:v>
                </c:pt>
                <c:pt idx="3">
                  <c:v>11.68</c:v>
                </c:pt>
                <c:pt idx="4">
                  <c:v>11.64</c:v>
                </c:pt>
                <c:pt idx="5">
                  <c:v>11.62</c:v>
                </c:pt>
                <c:pt idx="6">
                  <c:v>11.6</c:v>
                </c:pt>
                <c:pt idx="7">
                  <c:v>11.58</c:v>
                </c:pt>
                <c:pt idx="8">
                  <c:v>11.54</c:v>
                </c:pt>
                <c:pt idx="9">
                  <c:v>11.52</c:v>
                </c:pt>
                <c:pt idx="10">
                  <c:v>11.5</c:v>
                </c:pt>
                <c:pt idx="11">
                  <c:v>11.49</c:v>
                </c:pt>
                <c:pt idx="12">
                  <c:v>11.47</c:v>
                </c:pt>
                <c:pt idx="13">
                  <c:v>11.45</c:v>
                </c:pt>
                <c:pt idx="14">
                  <c:v>11.42</c:v>
                </c:pt>
                <c:pt idx="15">
                  <c:v>11.4</c:v>
                </c:pt>
                <c:pt idx="16">
                  <c:v>11.39</c:v>
                </c:pt>
                <c:pt idx="17">
                  <c:v>11.37</c:v>
                </c:pt>
                <c:pt idx="18">
                  <c:v>11.36</c:v>
                </c:pt>
                <c:pt idx="19">
                  <c:v>11.34</c:v>
                </c:pt>
                <c:pt idx="20">
                  <c:v>11.3</c:v>
                </c:pt>
                <c:pt idx="21">
                  <c:v>11.29</c:v>
                </c:pt>
                <c:pt idx="22">
                  <c:v>11.28</c:v>
                </c:pt>
                <c:pt idx="23">
                  <c:v>11.27</c:v>
                </c:pt>
                <c:pt idx="24">
                  <c:v>11.25</c:v>
                </c:pt>
                <c:pt idx="25">
                  <c:v>11.21</c:v>
                </c:pt>
                <c:pt idx="26">
                  <c:v>11.19</c:v>
                </c:pt>
                <c:pt idx="27">
                  <c:v>11.17</c:v>
                </c:pt>
                <c:pt idx="28">
                  <c:v>11.15</c:v>
                </c:pt>
                <c:pt idx="29">
                  <c:v>11.14</c:v>
                </c:pt>
                <c:pt idx="30">
                  <c:v>11.12</c:v>
                </c:pt>
                <c:pt idx="31">
                  <c:v>11.11</c:v>
                </c:pt>
                <c:pt idx="32">
                  <c:v>11.08</c:v>
                </c:pt>
                <c:pt idx="33">
                  <c:v>11.05</c:v>
                </c:pt>
                <c:pt idx="34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427-46DB-98F3-DBF5F1820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8640672"/>
        <c:axId val="1628642752"/>
      </c:scatterChart>
      <c:valAx>
        <c:axId val="1628640672"/>
        <c:scaling>
          <c:orientation val="minMax"/>
          <c:max val="1.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>
                    <a:latin typeface="Arial" panose="020B0604020202020204" pitchFamily="34" charset="0"/>
                    <a:cs typeface="Arial" panose="020B0604020202020204" pitchFamily="34" charset="0"/>
                  </a:rPr>
                  <a:t>Tid [timer]</a:t>
                </a:r>
              </a:p>
            </c:rich>
          </c:tx>
          <c:layout>
            <c:manualLayout>
              <c:xMode val="edge"/>
              <c:yMode val="edge"/>
              <c:x val="0.42547004712799891"/>
              <c:y val="0.905526582629988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28642752"/>
        <c:crosses val="autoZero"/>
        <c:crossBetween val="midCat"/>
      </c:valAx>
      <c:valAx>
        <c:axId val="1628642752"/>
        <c:scaling>
          <c:orientation val="minMax"/>
          <c:min val="10.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>
                    <a:latin typeface="Arial" panose="020B0604020202020204" pitchFamily="34" charset="0"/>
                    <a:cs typeface="Arial" panose="020B0604020202020204" pitchFamily="34" charset="0"/>
                  </a:rPr>
                  <a:t>Spenning [V]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28640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58,3A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1509921837481138"/>
          <c:y val="0.10720303861591929"/>
          <c:w val="0.8448539134550852"/>
          <c:h val="0.73350103503117714"/>
        </c:manualLayout>
      </c:layout>
      <c:scatterChart>
        <c:scatterStyle val="lineMarker"/>
        <c:varyColors val="0"/>
        <c:ser>
          <c:idx val="0"/>
          <c:order val="0"/>
          <c:tx>
            <c:v>58,3A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bg2">
                  <a:lumMod val="90000"/>
                </a:schemeClr>
              </a:solidFill>
              <a:ln w="9525">
                <a:solidFill>
                  <a:schemeClr val="bg2">
                    <a:lumMod val="75000"/>
                  </a:schemeClr>
                </a:solidFill>
              </a:ln>
              <a:effectLst/>
            </c:spPr>
          </c:marker>
          <c:xVal>
            <c:numRef>
              <c:f>'100Ah 58,3Ah'!$B$4:$B$33</c:f>
              <c:numCache>
                <c:formatCode>0.000</c:formatCode>
                <c:ptCount val="30"/>
                <c:pt idx="0" formatCode="General">
                  <c:v>0</c:v>
                </c:pt>
                <c:pt idx="1">
                  <c:v>0.16666666666666666</c:v>
                </c:pt>
                <c:pt idx="2" formatCode="General">
                  <c:v>1</c:v>
                </c:pt>
                <c:pt idx="3" formatCode="General">
                  <c:v>5</c:v>
                </c:pt>
                <c:pt idx="4" formatCode="General">
                  <c:v>7</c:v>
                </c:pt>
                <c:pt idx="5" formatCode="General">
                  <c:v>10</c:v>
                </c:pt>
                <c:pt idx="6" formatCode="General">
                  <c:v>12</c:v>
                </c:pt>
                <c:pt idx="7" formatCode="General">
                  <c:v>15</c:v>
                </c:pt>
                <c:pt idx="8" formatCode="General">
                  <c:v>17</c:v>
                </c:pt>
                <c:pt idx="9" formatCode="General">
                  <c:v>20</c:v>
                </c:pt>
                <c:pt idx="10" formatCode="General">
                  <c:v>22</c:v>
                </c:pt>
                <c:pt idx="11" formatCode="General">
                  <c:v>25</c:v>
                </c:pt>
                <c:pt idx="12" formatCode="General">
                  <c:v>27</c:v>
                </c:pt>
                <c:pt idx="13" formatCode="General">
                  <c:v>30</c:v>
                </c:pt>
                <c:pt idx="14" formatCode="General">
                  <c:v>32</c:v>
                </c:pt>
                <c:pt idx="15" formatCode="General">
                  <c:v>35</c:v>
                </c:pt>
                <c:pt idx="16" formatCode="General">
                  <c:v>37</c:v>
                </c:pt>
                <c:pt idx="17" formatCode="General">
                  <c:v>40</c:v>
                </c:pt>
                <c:pt idx="18" formatCode="General">
                  <c:v>42</c:v>
                </c:pt>
                <c:pt idx="19" formatCode="General">
                  <c:v>45</c:v>
                </c:pt>
                <c:pt idx="20" formatCode="General">
                  <c:v>47</c:v>
                </c:pt>
                <c:pt idx="21" formatCode="General">
                  <c:v>50</c:v>
                </c:pt>
                <c:pt idx="22" formatCode="General">
                  <c:v>51</c:v>
                </c:pt>
                <c:pt idx="23" formatCode="General">
                  <c:v>52</c:v>
                </c:pt>
                <c:pt idx="24" formatCode="General">
                  <c:v>53</c:v>
                </c:pt>
                <c:pt idx="25" formatCode="General">
                  <c:v>54</c:v>
                </c:pt>
                <c:pt idx="26" formatCode="General">
                  <c:v>54.5</c:v>
                </c:pt>
                <c:pt idx="27" formatCode="General">
                  <c:v>55</c:v>
                </c:pt>
                <c:pt idx="28" formatCode="General">
                  <c:v>55.5</c:v>
                </c:pt>
                <c:pt idx="29" formatCode="General">
                  <c:v>56</c:v>
                </c:pt>
              </c:numCache>
            </c:numRef>
          </c:xVal>
          <c:yVal>
            <c:numRef>
              <c:f>'100Ah 58,3Ah'!$A$4:$A$33</c:f>
              <c:numCache>
                <c:formatCode>General</c:formatCode>
                <c:ptCount val="30"/>
                <c:pt idx="0">
                  <c:v>13.68</c:v>
                </c:pt>
                <c:pt idx="1">
                  <c:v>12.29</c:v>
                </c:pt>
                <c:pt idx="2">
                  <c:v>11.9</c:v>
                </c:pt>
                <c:pt idx="3">
                  <c:v>11.78</c:v>
                </c:pt>
                <c:pt idx="4">
                  <c:v>11.76</c:v>
                </c:pt>
                <c:pt idx="5">
                  <c:v>11.75</c:v>
                </c:pt>
                <c:pt idx="6">
                  <c:v>11.73</c:v>
                </c:pt>
                <c:pt idx="7">
                  <c:v>11.7</c:v>
                </c:pt>
                <c:pt idx="8">
                  <c:v>11.68</c:v>
                </c:pt>
                <c:pt idx="9">
                  <c:v>11.64</c:v>
                </c:pt>
                <c:pt idx="10">
                  <c:v>11.6</c:v>
                </c:pt>
                <c:pt idx="11">
                  <c:v>11.56</c:v>
                </c:pt>
                <c:pt idx="12">
                  <c:v>11.5</c:v>
                </c:pt>
                <c:pt idx="13">
                  <c:v>11.47</c:v>
                </c:pt>
                <c:pt idx="14">
                  <c:v>11.4</c:v>
                </c:pt>
                <c:pt idx="15">
                  <c:v>11.36</c:v>
                </c:pt>
                <c:pt idx="16">
                  <c:v>11.3</c:v>
                </c:pt>
                <c:pt idx="17">
                  <c:v>11.27</c:v>
                </c:pt>
                <c:pt idx="18">
                  <c:v>11.23</c:v>
                </c:pt>
                <c:pt idx="19">
                  <c:v>11.19</c:v>
                </c:pt>
                <c:pt idx="20">
                  <c:v>11.14</c:v>
                </c:pt>
                <c:pt idx="21">
                  <c:v>11.08</c:v>
                </c:pt>
                <c:pt idx="22">
                  <c:v>11.05</c:v>
                </c:pt>
                <c:pt idx="23">
                  <c:v>11.03</c:v>
                </c:pt>
                <c:pt idx="24">
                  <c:v>11.01</c:v>
                </c:pt>
                <c:pt idx="25">
                  <c:v>10.98</c:v>
                </c:pt>
                <c:pt idx="26" formatCode="0.00">
                  <c:v>10.95</c:v>
                </c:pt>
                <c:pt idx="27">
                  <c:v>10.9</c:v>
                </c:pt>
                <c:pt idx="28">
                  <c:v>10.85</c:v>
                </c:pt>
                <c:pt idx="29">
                  <c:v>10.8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8DE-4B4C-852E-EDD8D7C8E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8640672"/>
        <c:axId val="1628642752"/>
      </c:scatterChart>
      <c:valAx>
        <c:axId val="1628640672"/>
        <c:scaling>
          <c:orientation val="minMax"/>
          <c:max val="6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>
                    <a:latin typeface="Arial" panose="020B0604020202020204" pitchFamily="34" charset="0"/>
                    <a:cs typeface="Arial" panose="020B0604020202020204" pitchFamily="34" charset="0"/>
                  </a:rPr>
                  <a:t>Tid [minutter]</a:t>
                </a:r>
              </a:p>
            </c:rich>
          </c:tx>
          <c:layout>
            <c:manualLayout>
              <c:xMode val="edge"/>
              <c:yMode val="edge"/>
              <c:x val="0.42547004712799891"/>
              <c:y val="0.905526582629988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28642752"/>
        <c:crosses val="autoZero"/>
        <c:crossBetween val="midCat"/>
        <c:majorUnit val="10"/>
      </c:valAx>
      <c:valAx>
        <c:axId val="1628642752"/>
        <c:scaling>
          <c:orientation val="minMax"/>
          <c:min val="10.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>
                    <a:latin typeface="Arial" panose="020B0604020202020204" pitchFamily="34" charset="0"/>
                    <a:cs typeface="Arial" panose="020B0604020202020204" pitchFamily="34" charset="0"/>
                  </a:rPr>
                  <a:t>Spenning [V]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28640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58,3A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1509921837481138"/>
          <c:y val="0.10720303861591929"/>
          <c:w val="0.83435737373557051"/>
          <c:h val="0.69208328410111775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bg2">
                  <a:lumMod val="90000"/>
                </a:schemeClr>
              </a:solidFill>
              <a:ln w="9525">
                <a:solidFill>
                  <a:schemeClr val="bg2">
                    <a:lumMod val="75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2348369925568907"/>
                  <c:y val="0.3460162757349263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</c:trendlineLbl>
          </c:trendline>
          <c:xVal>
            <c:numRef>
              <c:f>'100Ah 58,3Ah'!$C$6:$C$28</c:f>
              <c:numCache>
                <c:formatCode>0.000</c:formatCode>
                <c:ptCount val="23"/>
                <c:pt idx="0">
                  <c:v>1.6666666666666666E-2</c:v>
                </c:pt>
                <c:pt idx="1">
                  <c:v>8.3333333333333329E-2</c:v>
                </c:pt>
                <c:pt idx="2">
                  <c:v>0.11666666666666667</c:v>
                </c:pt>
                <c:pt idx="3">
                  <c:v>0.16666666666666666</c:v>
                </c:pt>
                <c:pt idx="4">
                  <c:v>0.2</c:v>
                </c:pt>
                <c:pt idx="5">
                  <c:v>0.25</c:v>
                </c:pt>
                <c:pt idx="6">
                  <c:v>0.28333333333333333</c:v>
                </c:pt>
                <c:pt idx="7">
                  <c:v>0.33333333333333331</c:v>
                </c:pt>
                <c:pt idx="8">
                  <c:v>0.36666666666666664</c:v>
                </c:pt>
                <c:pt idx="9">
                  <c:v>0.41666666666666669</c:v>
                </c:pt>
                <c:pt idx="10">
                  <c:v>0.45</c:v>
                </c:pt>
                <c:pt idx="11">
                  <c:v>0.5</c:v>
                </c:pt>
                <c:pt idx="12">
                  <c:v>0.53333333333333333</c:v>
                </c:pt>
                <c:pt idx="13">
                  <c:v>0.58333333333333337</c:v>
                </c:pt>
                <c:pt idx="14">
                  <c:v>0.6166666666666667</c:v>
                </c:pt>
                <c:pt idx="15">
                  <c:v>0.66666666666666663</c:v>
                </c:pt>
                <c:pt idx="16">
                  <c:v>0.7</c:v>
                </c:pt>
                <c:pt idx="17">
                  <c:v>0.75</c:v>
                </c:pt>
                <c:pt idx="18">
                  <c:v>0.78333333333333333</c:v>
                </c:pt>
                <c:pt idx="19">
                  <c:v>0.83333333333333337</c:v>
                </c:pt>
                <c:pt idx="20">
                  <c:v>0.85</c:v>
                </c:pt>
                <c:pt idx="21">
                  <c:v>0.8666666666666667</c:v>
                </c:pt>
                <c:pt idx="22">
                  <c:v>0.8833333333333333</c:v>
                </c:pt>
              </c:numCache>
            </c:numRef>
          </c:xVal>
          <c:yVal>
            <c:numRef>
              <c:f>'100Ah 58,3Ah'!$A$6:$A$28</c:f>
              <c:numCache>
                <c:formatCode>General</c:formatCode>
                <c:ptCount val="23"/>
                <c:pt idx="0">
                  <c:v>11.9</c:v>
                </c:pt>
                <c:pt idx="1">
                  <c:v>11.78</c:v>
                </c:pt>
                <c:pt idx="2">
                  <c:v>11.76</c:v>
                </c:pt>
                <c:pt idx="3">
                  <c:v>11.75</c:v>
                </c:pt>
                <c:pt idx="4">
                  <c:v>11.73</c:v>
                </c:pt>
                <c:pt idx="5">
                  <c:v>11.7</c:v>
                </c:pt>
                <c:pt idx="6">
                  <c:v>11.68</c:v>
                </c:pt>
                <c:pt idx="7">
                  <c:v>11.64</c:v>
                </c:pt>
                <c:pt idx="8">
                  <c:v>11.6</c:v>
                </c:pt>
                <c:pt idx="9">
                  <c:v>11.56</c:v>
                </c:pt>
                <c:pt idx="10">
                  <c:v>11.5</c:v>
                </c:pt>
                <c:pt idx="11">
                  <c:v>11.47</c:v>
                </c:pt>
                <c:pt idx="12">
                  <c:v>11.4</c:v>
                </c:pt>
                <c:pt idx="13">
                  <c:v>11.36</c:v>
                </c:pt>
                <c:pt idx="14">
                  <c:v>11.3</c:v>
                </c:pt>
                <c:pt idx="15">
                  <c:v>11.27</c:v>
                </c:pt>
                <c:pt idx="16">
                  <c:v>11.23</c:v>
                </c:pt>
                <c:pt idx="17">
                  <c:v>11.19</c:v>
                </c:pt>
                <c:pt idx="18">
                  <c:v>11.14</c:v>
                </c:pt>
                <c:pt idx="19">
                  <c:v>11.08</c:v>
                </c:pt>
                <c:pt idx="20">
                  <c:v>11.05</c:v>
                </c:pt>
                <c:pt idx="21">
                  <c:v>11.03</c:v>
                </c:pt>
                <c:pt idx="22">
                  <c:v>11.01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v>58,3A</c:v>
                </c15:tx>
              </c15:filteredSeriesTitle>
            </c:ext>
            <c:ext xmlns:c16="http://schemas.microsoft.com/office/drawing/2014/chart" uri="{C3380CC4-5D6E-409C-BE32-E72D297353CC}">
              <c16:uniqueId val="{00000001-1F40-4013-A5FA-80C696FC9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8640672"/>
        <c:axId val="1628642752"/>
      </c:scatterChart>
      <c:valAx>
        <c:axId val="1628640672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>
                    <a:latin typeface="Arial" panose="020B0604020202020204" pitchFamily="34" charset="0"/>
                    <a:cs typeface="Arial" panose="020B0604020202020204" pitchFamily="34" charset="0"/>
                  </a:rPr>
                  <a:t>Tid [minutter]</a:t>
                </a:r>
              </a:p>
            </c:rich>
          </c:tx>
          <c:layout>
            <c:manualLayout>
              <c:xMode val="edge"/>
              <c:yMode val="edge"/>
              <c:x val="0.42547004712799891"/>
              <c:y val="0.905526582629988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28642752"/>
        <c:crosses val="autoZero"/>
        <c:crossBetween val="midCat"/>
      </c:valAx>
      <c:valAx>
        <c:axId val="1628642752"/>
        <c:scaling>
          <c:orientation val="minMax"/>
          <c:min val="10.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>
                    <a:latin typeface="Arial" panose="020B0604020202020204" pitchFamily="34" charset="0"/>
                    <a:cs typeface="Arial" panose="020B0604020202020204" pitchFamily="34" charset="0"/>
                  </a:rPr>
                  <a:t>Spenning [V]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28640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2,3A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1509921837481138"/>
          <c:y val="0.12477345084651215"/>
          <c:w val="0.80611311226854143"/>
          <c:h val="0.66644741792600759"/>
        </c:manualLayout>
      </c:layout>
      <c:scatterChart>
        <c:scatterStyle val="lineMarker"/>
        <c:varyColors val="0"/>
        <c:ser>
          <c:idx val="0"/>
          <c:order val="0"/>
          <c:tx>
            <c:v>2,3A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bg2">
                  <a:lumMod val="90000"/>
                </a:schemeClr>
              </a:solidFill>
              <a:ln w="9525">
                <a:solidFill>
                  <a:schemeClr val="bg2">
                    <a:lumMod val="75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1.7937601559573975E-2"/>
                  <c:y val="0.3075064025285429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</c:trendlineLbl>
          </c:trendline>
          <c:xVal>
            <c:numRef>
              <c:f>'23,5 Ah 2,3A'!$C$9:$C$77</c:f>
              <c:numCache>
                <c:formatCode>0.000</c:formatCode>
                <c:ptCount val="69"/>
                <c:pt idx="0">
                  <c:v>0.16666666666666666</c:v>
                </c:pt>
                <c:pt idx="1">
                  <c:v>0.33333333333333331</c:v>
                </c:pt>
                <c:pt idx="2">
                  <c:v>0.5</c:v>
                </c:pt>
                <c:pt idx="3">
                  <c:v>0.66666666666666663</c:v>
                </c:pt>
                <c:pt idx="4">
                  <c:v>0.83333333333333337</c:v>
                </c:pt>
                <c:pt idx="5">
                  <c:v>1</c:v>
                </c:pt>
                <c:pt idx="6">
                  <c:v>1.1666666666666667</c:v>
                </c:pt>
                <c:pt idx="7">
                  <c:v>1.3333333333333333</c:v>
                </c:pt>
                <c:pt idx="8">
                  <c:v>1.5</c:v>
                </c:pt>
                <c:pt idx="9">
                  <c:v>1.6666666666666667</c:v>
                </c:pt>
                <c:pt idx="10">
                  <c:v>1.8333333333333333</c:v>
                </c:pt>
                <c:pt idx="11">
                  <c:v>2</c:v>
                </c:pt>
                <c:pt idx="12">
                  <c:v>2.1666666666666665</c:v>
                </c:pt>
                <c:pt idx="13">
                  <c:v>2.3333333333333335</c:v>
                </c:pt>
                <c:pt idx="14">
                  <c:v>2.5</c:v>
                </c:pt>
                <c:pt idx="15">
                  <c:v>2.6666666666666665</c:v>
                </c:pt>
                <c:pt idx="16">
                  <c:v>2.8333333333333335</c:v>
                </c:pt>
                <c:pt idx="17">
                  <c:v>3</c:v>
                </c:pt>
                <c:pt idx="18">
                  <c:v>3.1666666666666665</c:v>
                </c:pt>
                <c:pt idx="19">
                  <c:v>3.3333333333333335</c:v>
                </c:pt>
                <c:pt idx="20">
                  <c:v>3.5</c:v>
                </c:pt>
                <c:pt idx="21">
                  <c:v>3.6666666666666665</c:v>
                </c:pt>
                <c:pt idx="22">
                  <c:v>3.8333333333333335</c:v>
                </c:pt>
                <c:pt idx="23">
                  <c:v>4</c:v>
                </c:pt>
                <c:pt idx="24">
                  <c:v>4.166666666666667</c:v>
                </c:pt>
                <c:pt idx="25">
                  <c:v>4.333333333333333</c:v>
                </c:pt>
                <c:pt idx="26">
                  <c:v>4.5</c:v>
                </c:pt>
                <c:pt idx="27">
                  <c:v>4.666666666666667</c:v>
                </c:pt>
                <c:pt idx="28">
                  <c:v>4.833333333333333</c:v>
                </c:pt>
                <c:pt idx="29">
                  <c:v>5</c:v>
                </c:pt>
                <c:pt idx="30">
                  <c:v>5.166666666666667</c:v>
                </c:pt>
                <c:pt idx="31">
                  <c:v>5.333333333333333</c:v>
                </c:pt>
                <c:pt idx="32">
                  <c:v>5.5</c:v>
                </c:pt>
                <c:pt idx="33">
                  <c:v>5.666666666666667</c:v>
                </c:pt>
                <c:pt idx="34">
                  <c:v>5.833333333333333</c:v>
                </c:pt>
                <c:pt idx="35">
                  <c:v>6</c:v>
                </c:pt>
                <c:pt idx="36">
                  <c:v>6.166666666666667</c:v>
                </c:pt>
                <c:pt idx="37">
                  <c:v>6.333333333333333</c:v>
                </c:pt>
                <c:pt idx="38">
                  <c:v>6.5</c:v>
                </c:pt>
                <c:pt idx="39">
                  <c:v>6.666666666666667</c:v>
                </c:pt>
                <c:pt idx="40">
                  <c:v>6.833333333333333</c:v>
                </c:pt>
                <c:pt idx="41">
                  <c:v>7</c:v>
                </c:pt>
                <c:pt idx="42">
                  <c:v>7.166666666666667</c:v>
                </c:pt>
                <c:pt idx="43">
                  <c:v>7.333333333333333</c:v>
                </c:pt>
                <c:pt idx="44">
                  <c:v>7.5</c:v>
                </c:pt>
                <c:pt idx="45">
                  <c:v>7.666666666666667</c:v>
                </c:pt>
                <c:pt idx="46">
                  <c:v>7.833333333333333</c:v>
                </c:pt>
                <c:pt idx="47">
                  <c:v>8</c:v>
                </c:pt>
                <c:pt idx="48">
                  <c:v>8.1666666666666661</c:v>
                </c:pt>
                <c:pt idx="49">
                  <c:v>8.3333333333333339</c:v>
                </c:pt>
                <c:pt idx="50">
                  <c:v>8.4166666666666661</c:v>
                </c:pt>
                <c:pt idx="51">
                  <c:v>8.5</c:v>
                </c:pt>
                <c:pt idx="52">
                  <c:v>8.5833333333333339</c:v>
                </c:pt>
                <c:pt idx="53">
                  <c:v>8.6666666666666661</c:v>
                </c:pt>
                <c:pt idx="54">
                  <c:v>8.75</c:v>
                </c:pt>
                <c:pt idx="55">
                  <c:v>8.8333333333333339</c:v>
                </c:pt>
                <c:pt idx="56">
                  <c:v>8.9166666666666661</c:v>
                </c:pt>
                <c:pt idx="57">
                  <c:v>9</c:v>
                </c:pt>
                <c:pt idx="58">
                  <c:v>9.0833333333333339</c:v>
                </c:pt>
                <c:pt idx="59">
                  <c:v>9.1666666666666661</c:v>
                </c:pt>
                <c:pt idx="60">
                  <c:v>9.25</c:v>
                </c:pt>
                <c:pt idx="61">
                  <c:v>9.3333333333333339</c:v>
                </c:pt>
                <c:pt idx="62">
                  <c:v>9.4166666666666661</c:v>
                </c:pt>
                <c:pt idx="63">
                  <c:v>9.5</c:v>
                </c:pt>
                <c:pt idx="64">
                  <c:v>9.5833333333333339</c:v>
                </c:pt>
                <c:pt idx="65">
                  <c:v>9.6666666666666661</c:v>
                </c:pt>
                <c:pt idx="66">
                  <c:v>9.75</c:v>
                </c:pt>
                <c:pt idx="67">
                  <c:v>9.8333333333333339</c:v>
                </c:pt>
                <c:pt idx="68">
                  <c:v>9.9166666666666661</c:v>
                </c:pt>
              </c:numCache>
            </c:numRef>
          </c:xVal>
          <c:yVal>
            <c:numRef>
              <c:f>'23,5 Ah 2,3A'!$A$9:$A$77</c:f>
              <c:numCache>
                <c:formatCode>General</c:formatCode>
                <c:ptCount val="69"/>
                <c:pt idx="0">
                  <c:v>12.46</c:v>
                </c:pt>
                <c:pt idx="1">
                  <c:v>12.44</c:v>
                </c:pt>
                <c:pt idx="2">
                  <c:v>12.41</c:v>
                </c:pt>
                <c:pt idx="3">
                  <c:v>12.39</c:v>
                </c:pt>
                <c:pt idx="4">
                  <c:v>12.37</c:v>
                </c:pt>
                <c:pt idx="5">
                  <c:v>12.35</c:v>
                </c:pt>
                <c:pt idx="6">
                  <c:v>12.33</c:v>
                </c:pt>
                <c:pt idx="7">
                  <c:v>12.31</c:v>
                </c:pt>
                <c:pt idx="8">
                  <c:v>12.29</c:v>
                </c:pt>
                <c:pt idx="9">
                  <c:v>12.27</c:v>
                </c:pt>
                <c:pt idx="10">
                  <c:v>12.25</c:v>
                </c:pt>
                <c:pt idx="11">
                  <c:v>12.22</c:v>
                </c:pt>
                <c:pt idx="12">
                  <c:v>12.2</c:v>
                </c:pt>
                <c:pt idx="13">
                  <c:v>12.18</c:v>
                </c:pt>
                <c:pt idx="14">
                  <c:v>12.16</c:v>
                </c:pt>
                <c:pt idx="15">
                  <c:v>12.14</c:v>
                </c:pt>
                <c:pt idx="16">
                  <c:v>12.12</c:v>
                </c:pt>
                <c:pt idx="17">
                  <c:v>12.1</c:v>
                </c:pt>
                <c:pt idx="18">
                  <c:v>12.08</c:v>
                </c:pt>
                <c:pt idx="19">
                  <c:v>12.06</c:v>
                </c:pt>
                <c:pt idx="20">
                  <c:v>12.04</c:v>
                </c:pt>
                <c:pt idx="21">
                  <c:v>12.02</c:v>
                </c:pt>
                <c:pt idx="22">
                  <c:v>12</c:v>
                </c:pt>
                <c:pt idx="23">
                  <c:v>11.99</c:v>
                </c:pt>
                <c:pt idx="24">
                  <c:v>11.97</c:v>
                </c:pt>
                <c:pt idx="25">
                  <c:v>11.95</c:v>
                </c:pt>
                <c:pt idx="26">
                  <c:v>11.93</c:v>
                </c:pt>
                <c:pt idx="27">
                  <c:v>11.91</c:v>
                </c:pt>
                <c:pt idx="28">
                  <c:v>11.89</c:v>
                </c:pt>
                <c:pt idx="29">
                  <c:v>11.87</c:v>
                </c:pt>
                <c:pt idx="30">
                  <c:v>11.85</c:v>
                </c:pt>
                <c:pt idx="31">
                  <c:v>11.83</c:v>
                </c:pt>
                <c:pt idx="32">
                  <c:v>11.81</c:v>
                </c:pt>
                <c:pt idx="33">
                  <c:v>11.79</c:v>
                </c:pt>
                <c:pt idx="34">
                  <c:v>11.77</c:v>
                </c:pt>
                <c:pt idx="35">
                  <c:v>11.75</c:v>
                </c:pt>
                <c:pt idx="36">
                  <c:v>11.73</c:v>
                </c:pt>
                <c:pt idx="37">
                  <c:v>11.71</c:v>
                </c:pt>
                <c:pt idx="38">
                  <c:v>11.69</c:v>
                </c:pt>
                <c:pt idx="39">
                  <c:v>11.67</c:v>
                </c:pt>
                <c:pt idx="40">
                  <c:v>11.64</c:v>
                </c:pt>
                <c:pt idx="41">
                  <c:v>11.63</c:v>
                </c:pt>
                <c:pt idx="42">
                  <c:v>11.6</c:v>
                </c:pt>
                <c:pt idx="43">
                  <c:v>11.58</c:v>
                </c:pt>
                <c:pt idx="44">
                  <c:v>11.56</c:v>
                </c:pt>
                <c:pt idx="45">
                  <c:v>11.53</c:v>
                </c:pt>
                <c:pt idx="46">
                  <c:v>11.51</c:v>
                </c:pt>
                <c:pt idx="47">
                  <c:v>11.48</c:v>
                </c:pt>
                <c:pt idx="48">
                  <c:v>11.45</c:v>
                </c:pt>
                <c:pt idx="49">
                  <c:v>11.43</c:v>
                </c:pt>
                <c:pt idx="50">
                  <c:v>11.41</c:v>
                </c:pt>
                <c:pt idx="51">
                  <c:v>11.4</c:v>
                </c:pt>
                <c:pt idx="52">
                  <c:v>11.38</c:v>
                </c:pt>
                <c:pt idx="53">
                  <c:v>11.36</c:v>
                </c:pt>
                <c:pt idx="54">
                  <c:v>11.35</c:v>
                </c:pt>
                <c:pt idx="55">
                  <c:v>11.33</c:v>
                </c:pt>
                <c:pt idx="56">
                  <c:v>11.32</c:v>
                </c:pt>
                <c:pt idx="57">
                  <c:v>11.3</c:v>
                </c:pt>
                <c:pt idx="58">
                  <c:v>11.28</c:v>
                </c:pt>
                <c:pt idx="59">
                  <c:v>11.26</c:v>
                </c:pt>
                <c:pt idx="60">
                  <c:v>11.24</c:v>
                </c:pt>
                <c:pt idx="61">
                  <c:v>11.22</c:v>
                </c:pt>
                <c:pt idx="62">
                  <c:v>11.19</c:v>
                </c:pt>
                <c:pt idx="63">
                  <c:v>11.17</c:v>
                </c:pt>
                <c:pt idx="64">
                  <c:v>11.14</c:v>
                </c:pt>
                <c:pt idx="65">
                  <c:v>11.11</c:v>
                </c:pt>
                <c:pt idx="66">
                  <c:v>11.08</c:v>
                </c:pt>
                <c:pt idx="67">
                  <c:v>11.04</c:v>
                </c:pt>
                <c:pt idx="68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930-4A90-9059-3F601FB6E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8640672"/>
        <c:axId val="1628642752"/>
      </c:scatterChart>
      <c:valAx>
        <c:axId val="1628640672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>
                    <a:latin typeface="Arial" panose="020B0604020202020204" pitchFamily="34" charset="0"/>
                    <a:cs typeface="Arial" panose="020B0604020202020204" pitchFamily="34" charset="0"/>
                  </a:rPr>
                  <a:t>Tid [timer]</a:t>
                </a:r>
              </a:p>
            </c:rich>
          </c:tx>
          <c:layout>
            <c:manualLayout>
              <c:xMode val="edge"/>
              <c:yMode val="edge"/>
              <c:x val="0.42547004712799891"/>
              <c:y val="0.905526582629988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28642752"/>
        <c:crosses val="autoZero"/>
        <c:crossBetween val="midCat"/>
      </c:valAx>
      <c:valAx>
        <c:axId val="1628642752"/>
        <c:scaling>
          <c:orientation val="minMax"/>
          <c:min val="1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>
                    <a:latin typeface="Arial" panose="020B0604020202020204" pitchFamily="34" charset="0"/>
                    <a:cs typeface="Arial" panose="020B0604020202020204" pitchFamily="34" charset="0"/>
                  </a:rPr>
                  <a:t>Spenning [V]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28640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29,1A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1509921837481138"/>
          <c:y val="0.10720303861591929"/>
          <c:w val="0.8448539134550852"/>
          <c:h val="0.73350103503117714"/>
        </c:manualLayout>
      </c:layout>
      <c:scatterChart>
        <c:scatterStyle val="lineMarker"/>
        <c:varyColors val="0"/>
        <c:ser>
          <c:idx val="0"/>
          <c:order val="0"/>
          <c:tx>
            <c:v>29,1A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bg2">
                  <a:lumMod val="90000"/>
                </a:schemeClr>
              </a:solidFill>
              <a:ln w="9525">
                <a:solidFill>
                  <a:schemeClr val="bg2">
                    <a:lumMod val="75000"/>
                  </a:schemeClr>
                </a:solidFill>
              </a:ln>
              <a:effectLst/>
            </c:spPr>
          </c:marker>
          <c:xVal>
            <c:numRef>
              <c:f>'23,5Ah 29,1A'!$B$4:$B$56</c:f>
              <c:numCache>
                <c:formatCode>General</c:formatCode>
                <c:ptCount val="5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60</c:v>
                </c:pt>
                <c:pt idx="6">
                  <c:v>90</c:v>
                </c:pt>
                <c:pt idx="7">
                  <c:v>120</c:v>
                </c:pt>
                <c:pt idx="8">
                  <c:v>150</c:v>
                </c:pt>
                <c:pt idx="9">
                  <c:v>180</c:v>
                </c:pt>
                <c:pt idx="10">
                  <c:v>210</c:v>
                </c:pt>
                <c:pt idx="11">
                  <c:v>240</c:v>
                </c:pt>
                <c:pt idx="12">
                  <c:v>270</c:v>
                </c:pt>
                <c:pt idx="13">
                  <c:v>300</c:v>
                </c:pt>
                <c:pt idx="14">
                  <c:v>330</c:v>
                </c:pt>
                <c:pt idx="15">
                  <c:v>360</c:v>
                </c:pt>
                <c:pt idx="16">
                  <c:v>390</c:v>
                </c:pt>
                <c:pt idx="17">
                  <c:v>420</c:v>
                </c:pt>
                <c:pt idx="18">
                  <c:v>450</c:v>
                </c:pt>
                <c:pt idx="19">
                  <c:v>480</c:v>
                </c:pt>
                <c:pt idx="20">
                  <c:v>510</c:v>
                </c:pt>
                <c:pt idx="21">
                  <c:v>540</c:v>
                </c:pt>
                <c:pt idx="22">
                  <c:v>570</c:v>
                </c:pt>
                <c:pt idx="23">
                  <c:v>600</c:v>
                </c:pt>
                <c:pt idx="24">
                  <c:v>630</c:v>
                </c:pt>
                <c:pt idx="25">
                  <c:v>660</c:v>
                </c:pt>
                <c:pt idx="26">
                  <c:v>690</c:v>
                </c:pt>
                <c:pt idx="27">
                  <c:v>720</c:v>
                </c:pt>
                <c:pt idx="28">
                  <c:v>750</c:v>
                </c:pt>
                <c:pt idx="29">
                  <c:v>780</c:v>
                </c:pt>
                <c:pt idx="30">
                  <c:v>810</c:v>
                </c:pt>
                <c:pt idx="31">
                  <c:v>840</c:v>
                </c:pt>
                <c:pt idx="32">
                  <c:v>870</c:v>
                </c:pt>
                <c:pt idx="33">
                  <c:v>900</c:v>
                </c:pt>
                <c:pt idx="34">
                  <c:v>930</c:v>
                </c:pt>
                <c:pt idx="35">
                  <c:v>960</c:v>
                </c:pt>
                <c:pt idx="36">
                  <c:v>990</c:v>
                </c:pt>
                <c:pt idx="37">
                  <c:v>1020</c:v>
                </c:pt>
                <c:pt idx="38">
                  <c:v>1050</c:v>
                </c:pt>
                <c:pt idx="39">
                  <c:v>1080</c:v>
                </c:pt>
                <c:pt idx="40">
                  <c:v>1110</c:v>
                </c:pt>
                <c:pt idx="41">
                  <c:v>1140</c:v>
                </c:pt>
                <c:pt idx="42">
                  <c:v>1170</c:v>
                </c:pt>
                <c:pt idx="43">
                  <c:v>1200</c:v>
                </c:pt>
                <c:pt idx="44">
                  <c:v>1230</c:v>
                </c:pt>
                <c:pt idx="45">
                  <c:v>1260</c:v>
                </c:pt>
                <c:pt idx="46">
                  <c:v>1290</c:v>
                </c:pt>
                <c:pt idx="47">
                  <c:v>1320</c:v>
                </c:pt>
                <c:pt idx="48">
                  <c:v>1350</c:v>
                </c:pt>
                <c:pt idx="49">
                  <c:v>1380</c:v>
                </c:pt>
                <c:pt idx="50">
                  <c:v>1410</c:v>
                </c:pt>
                <c:pt idx="51">
                  <c:v>1440</c:v>
                </c:pt>
                <c:pt idx="52">
                  <c:v>1465</c:v>
                </c:pt>
              </c:numCache>
            </c:numRef>
          </c:xVal>
          <c:yVal>
            <c:numRef>
              <c:f>'23,5Ah 29,1A'!$A$4:$A$56</c:f>
              <c:numCache>
                <c:formatCode>General</c:formatCode>
                <c:ptCount val="53"/>
                <c:pt idx="0">
                  <c:v>13</c:v>
                </c:pt>
                <c:pt idx="1">
                  <c:v>12.15</c:v>
                </c:pt>
                <c:pt idx="2">
                  <c:v>12.02</c:v>
                </c:pt>
                <c:pt idx="3">
                  <c:v>11.95</c:v>
                </c:pt>
                <c:pt idx="4">
                  <c:v>11.92</c:v>
                </c:pt>
                <c:pt idx="5">
                  <c:v>11.92</c:v>
                </c:pt>
                <c:pt idx="6">
                  <c:v>11.91</c:v>
                </c:pt>
                <c:pt idx="7">
                  <c:v>11.89</c:v>
                </c:pt>
                <c:pt idx="8">
                  <c:v>11.88</c:v>
                </c:pt>
                <c:pt idx="9">
                  <c:v>11.87</c:v>
                </c:pt>
                <c:pt idx="10">
                  <c:v>11.85</c:v>
                </c:pt>
                <c:pt idx="11">
                  <c:v>11.84</c:v>
                </c:pt>
                <c:pt idx="12">
                  <c:v>11.82</c:v>
                </c:pt>
                <c:pt idx="13">
                  <c:v>11.8</c:v>
                </c:pt>
                <c:pt idx="14">
                  <c:v>11.79</c:v>
                </c:pt>
                <c:pt idx="15">
                  <c:v>11.77</c:v>
                </c:pt>
                <c:pt idx="16">
                  <c:v>11.76</c:v>
                </c:pt>
                <c:pt idx="17">
                  <c:v>11.75</c:v>
                </c:pt>
                <c:pt idx="18">
                  <c:v>11.73</c:v>
                </c:pt>
                <c:pt idx="19">
                  <c:v>11.71</c:v>
                </c:pt>
                <c:pt idx="20">
                  <c:v>11.7</c:v>
                </c:pt>
                <c:pt idx="21">
                  <c:v>11.68</c:v>
                </c:pt>
                <c:pt idx="22">
                  <c:v>11.66</c:v>
                </c:pt>
                <c:pt idx="23">
                  <c:v>11.65</c:v>
                </c:pt>
                <c:pt idx="24">
                  <c:v>11.63</c:v>
                </c:pt>
                <c:pt idx="25">
                  <c:v>11.62</c:v>
                </c:pt>
                <c:pt idx="26">
                  <c:v>11.59</c:v>
                </c:pt>
                <c:pt idx="27">
                  <c:v>11.57</c:v>
                </c:pt>
                <c:pt idx="28">
                  <c:v>11.56</c:v>
                </c:pt>
                <c:pt idx="29">
                  <c:v>11.54</c:v>
                </c:pt>
                <c:pt idx="30">
                  <c:v>11.52</c:v>
                </c:pt>
                <c:pt idx="31">
                  <c:v>11.5</c:v>
                </c:pt>
                <c:pt idx="32">
                  <c:v>11.48</c:v>
                </c:pt>
                <c:pt idx="33">
                  <c:v>11.46</c:v>
                </c:pt>
                <c:pt idx="34">
                  <c:v>11.44</c:v>
                </c:pt>
                <c:pt idx="35">
                  <c:v>11.41</c:v>
                </c:pt>
                <c:pt idx="36">
                  <c:v>11.39</c:v>
                </c:pt>
                <c:pt idx="37">
                  <c:v>11.37</c:v>
                </c:pt>
                <c:pt idx="38">
                  <c:v>11.34</c:v>
                </c:pt>
                <c:pt idx="39">
                  <c:v>11.32</c:v>
                </c:pt>
                <c:pt idx="40">
                  <c:v>11.3</c:v>
                </c:pt>
                <c:pt idx="41">
                  <c:v>11.26</c:v>
                </c:pt>
                <c:pt idx="42">
                  <c:v>11.24</c:v>
                </c:pt>
                <c:pt idx="43">
                  <c:v>11.21</c:v>
                </c:pt>
                <c:pt idx="44">
                  <c:v>11.17</c:v>
                </c:pt>
                <c:pt idx="45">
                  <c:v>11.14</c:v>
                </c:pt>
                <c:pt idx="46">
                  <c:v>11.1</c:v>
                </c:pt>
                <c:pt idx="47">
                  <c:v>11.07</c:v>
                </c:pt>
                <c:pt idx="48">
                  <c:v>11.03</c:v>
                </c:pt>
                <c:pt idx="49" formatCode="0.00">
                  <c:v>10.98</c:v>
                </c:pt>
                <c:pt idx="50" formatCode="0.00">
                  <c:v>10.93</c:v>
                </c:pt>
                <c:pt idx="51" formatCode="0.00">
                  <c:v>10.86</c:v>
                </c:pt>
                <c:pt idx="52" formatCode="0.00">
                  <c:v>10.8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021-43DF-B84D-9FF175D232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8640672"/>
        <c:axId val="1628642752"/>
      </c:scatterChart>
      <c:valAx>
        <c:axId val="1628640672"/>
        <c:scaling>
          <c:orientation val="minMax"/>
          <c:max val="1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>
                    <a:latin typeface="Arial" panose="020B0604020202020204" pitchFamily="34" charset="0"/>
                    <a:cs typeface="Arial" panose="020B0604020202020204" pitchFamily="34" charset="0"/>
                  </a:rPr>
                  <a:t>Tid [sekunder]</a:t>
                </a:r>
              </a:p>
            </c:rich>
          </c:tx>
          <c:layout>
            <c:manualLayout>
              <c:xMode val="edge"/>
              <c:yMode val="edge"/>
              <c:x val="0.42547004712799891"/>
              <c:y val="0.905526582629988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28642752"/>
        <c:crosses val="autoZero"/>
        <c:crossBetween val="midCat"/>
        <c:majorUnit val="100"/>
      </c:valAx>
      <c:valAx>
        <c:axId val="1628642752"/>
        <c:scaling>
          <c:orientation val="minMax"/>
          <c:min val="10.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>
                    <a:latin typeface="Arial" panose="020B0604020202020204" pitchFamily="34" charset="0"/>
                    <a:cs typeface="Arial" panose="020B0604020202020204" pitchFamily="34" charset="0"/>
                  </a:rPr>
                  <a:t>Spenning [V]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28640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29,1A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1509921837481138"/>
          <c:y val="0.10720303861591929"/>
          <c:w val="0.83947616766406197"/>
          <c:h val="0.70124542834977277"/>
        </c:manualLayout>
      </c:layout>
      <c:scatterChart>
        <c:scatterStyle val="lineMarker"/>
        <c:varyColors val="0"/>
        <c:ser>
          <c:idx val="0"/>
          <c:order val="0"/>
          <c:tx>
            <c:v>29,1A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bg2">
                  <a:lumMod val="90000"/>
                </a:schemeClr>
              </a:solidFill>
              <a:ln w="9525">
                <a:solidFill>
                  <a:schemeClr val="bg2">
                    <a:lumMod val="75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8.4978923960435382E-3"/>
                  <c:y val="0.3729116322992587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</c:trendlineLbl>
          </c:trendline>
          <c:xVal>
            <c:numRef>
              <c:f>'23,5Ah 29,1A'!$C$9:$C$53</c:f>
              <c:numCache>
                <c:formatCode>0.000</c:formatCode>
                <c:ptCount val="45"/>
                <c:pt idx="0">
                  <c:v>1.6666666666666666E-2</c:v>
                </c:pt>
                <c:pt idx="1">
                  <c:v>2.5000000000000001E-2</c:v>
                </c:pt>
                <c:pt idx="2">
                  <c:v>3.3333333333333333E-2</c:v>
                </c:pt>
                <c:pt idx="3">
                  <c:v>4.1666666666666664E-2</c:v>
                </c:pt>
                <c:pt idx="4">
                  <c:v>0.05</c:v>
                </c:pt>
                <c:pt idx="5">
                  <c:v>5.8333333333333334E-2</c:v>
                </c:pt>
                <c:pt idx="6">
                  <c:v>6.6666666666666666E-2</c:v>
                </c:pt>
                <c:pt idx="7">
                  <c:v>7.4999999999999997E-2</c:v>
                </c:pt>
                <c:pt idx="8">
                  <c:v>8.3333333333333329E-2</c:v>
                </c:pt>
                <c:pt idx="9">
                  <c:v>9.166666666666666E-2</c:v>
                </c:pt>
                <c:pt idx="10">
                  <c:v>0.1</c:v>
                </c:pt>
                <c:pt idx="11">
                  <c:v>0.10833333333333334</c:v>
                </c:pt>
                <c:pt idx="12">
                  <c:v>0.11666666666666667</c:v>
                </c:pt>
                <c:pt idx="13">
                  <c:v>0.125</c:v>
                </c:pt>
                <c:pt idx="14">
                  <c:v>0.13333333333333333</c:v>
                </c:pt>
                <c:pt idx="15">
                  <c:v>0.14166666666666666</c:v>
                </c:pt>
                <c:pt idx="16">
                  <c:v>0.15</c:v>
                </c:pt>
                <c:pt idx="17">
                  <c:v>0.15833333333333333</c:v>
                </c:pt>
                <c:pt idx="18">
                  <c:v>0.16666666666666666</c:v>
                </c:pt>
                <c:pt idx="19">
                  <c:v>0.17499999999999999</c:v>
                </c:pt>
                <c:pt idx="20">
                  <c:v>0.18333333333333332</c:v>
                </c:pt>
                <c:pt idx="21">
                  <c:v>0.19166666666666668</c:v>
                </c:pt>
                <c:pt idx="22">
                  <c:v>0.2</c:v>
                </c:pt>
                <c:pt idx="23">
                  <c:v>0.20833333333333334</c:v>
                </c:pt>
                <c:pt idx="24">
                  <c:v>0.21666666666666667</c:v>
                </c:pt>
                <c:pt idx="25">
                  <c:v>0.22500000000000001</c:v>
                </c:pt>
                <c:pt idx="26">
                  <c:v>0.23333333333333334</c:v>
                </c:pt>
                <c:pt idx="27">
                  <c:v>0.24166666666666667</c:v>
                </c:pt>
                <c:pt idx="28">
                  <c:v>0.25</c:v>
                </c:pt>
                <c:pt idx="29">
                  <c:v>0.25833333333333336</c:v>
                </c:pt>
                <c:pt idx="30">
                  <c:v>0.26666666666666666</c:v>
                </c:pt>
                <c:pt idx="31">
                  <c:v>0.27500000000000002</c:v>
                </c:pt>
                <c:pt idx="32">
                  <c:v>0.28333333333333333</c:v>
                </c:pt>
                <c:pt idx="33">
                  <c:v>0.29166666666666669</c:v>
                </c:pt>
                <c:pt idx="34">
                  <c:v>0.3</c:v>
                </c:pt>
                <c:pt idx="35">
                  <c:v>0.30833333333333335</c:v>
                </c:pt>
                <c:pt idx="36">
                  <c:v>0.31666666666666665</c:v>
                </c:pt>
                <c:pt idx="37">
                  <c:v>0.32500000000000001</c:v>
                </c:pt>
                <c:pt idx="38">
                  <c:v>0.33333333333333331</c:v>
                </c:pt>
                <c:pt idx="39">
                  <c:v>0.34166666666666667</c:v>
                </c:pt>
                <c:pt idx="40">
                  <c:v>0.35</c:v>
                </c:pt>
                <c:pt idx="41">
                  <c:v>0.35833333333333334</c:v>
                </c:pt>
                <c:pt idx="42">
                  <c:v>0.36666666666666664</c:v>
                </c:pt>
                <c:pt idx="43">
                  <c:v>0.375</c:v>
                </c:pt>
                <c:pt idx="44">
                  <c:v>0.38333333333333336</c:v>
                </c:pt>
              </c:numCache>
            </c:numRef>
          </c:xVal>
          <c:yVal>
            <c:numRef>
              <c:f>'23,5Ah 29,1A'!$A$9:$A$53</c:f>
              <c:numCache>
                <c:formatCode>General</c:formatCode>
                <c:ptCount val="45"/>
                <c:pt idx="0">
                  <c:v>11.92</c:v>
                </c:pt>
                <c:pt idx="1">
                  <c:v>11.91</c:v>
                </c:pt>
                <c:pt idx="2">
                  <c:v>11.89</c:v>
                </c:pt>
                <c:pt idx="3">
                  <c:v>11.88</c:v>
                </c:pt>
                <c:pt idx="4">
                  <c:v>11.87</c:v>
                </c:pt>
                <c:pt idx="5">
                  <c:v>11.85</c:v>
                </c:pt>
                <c:pt idx="6">
                  <c:v>11.84</c:v>
                </c:pt>
                <c:pt idx="7">
                  <c:v>11.82</c:v>
                </c:pt>
                <c:pt idx="8">
                  <c:v>11.8</c:v>
                </c:pt>
                <c:pt idx="9">
                  <c:v>11.79</c:v>
                </c:pt>
                <c:pt idx="10">
                  <c:v>11.77</c:v>
                </c:pt>
                <c:pt idx="11">
                  <c:v>11.76</c:v>
                </c:pt>
                <c:pt idx="12">
                  <c:v>11.75</c:v>
                </c:pt>
                <c:pt idx="13">
                  <c:v>11.73</c:v>
                </c:pt>
                <c:pt idx="14">
                  <c:v>11.71</c:v>
                </c:pt>
                <c:pt idx="15">
                  <c:v>11.7</c:v>
                </c:pt>
                <c:pt idx="16">
                  <c:v>11.68</c:v>
                </c:pt>
                <c:pt idx="17">
                  <c:v>11.66</c:v>
                </c:pt>
                <c:pt idx="18">
                  <c:v>11.65</c:v>
                </c:pt>
                <c:pt idx="19">
                  <c:v>11.63</c:v>
                </c:pt>
                <c:pt idx="20">
                  <c:v>11.62</c:v>
                </c:pt>
                <c:pt idx="21">
                  <c:v>11.59</c:v>
                </c:pt>
                <c:pt idx="22">
                  <c:v>11.57</c:v>
                </c:pt>
                <c:pt idx="23">
                  <c:v>11.56</c:v>
                </c:pt>
                <c:pt idx="24">
                  <c:v>11.54</c:v>
                </c:pt>
                <c:pt idx="25">
                  <c:v>11.52</c:v>
                </c:pt>
                <c:pt idx="26">
                  <c:v>11.5</c:v>
                </c:pt>
                <c:pt idx="27">
                  <c:v>11.48</c:v>
                </c:pt>
                <c:pt idx="28">
                  <c:v>11.46</c:v>
                </c:pt>
                <c:pt idx="29">
                  <c:v>11.44</c:v>
                </c:pt>
                <c:pt idx="30">
                  <c:v>11.41</c:v>
                </c:pt>
                <c:pt idx="31">
                  <c:v>11.39</c:v>
                </c:pt>
                <c:pt idx="32">
                  <c:v>11.37</c:v>
                </c:pt>
                <c:pt idx="33">
                  <c:v>11.34</c:v>
                </c:pt>
                <c:pt idx="34">
                  <c:v>11.32</c:v>
                </c:pt>
                <c:pt idx="35">
                  <c:v>11.3</c:v>
                </c:pt>
                <c:pt idx="36">
                  <c:v>11.26</c:v>
                </c:pt>
                <c:pt idx="37">
                  <c:v>11.24</c:v>
                </c:pt>
                <c:pt idx="38">
                  <c:v>11.21</c:v>
                </c:pt>
                <c:pt idx="39">
                  <c:v>11.17</c:v>
                </c:pt>
                <c:pt idx="40">
                  <c:v>11.14</c:v>
                </c:pt>
                <c:pt idx="41">
                  <c:v>11.1</c:v>
                </c:pt>
                <c:pt idx="42">
                  <c:v>11.07</c:v>
                </c:pt>
                <c:pt idx="43">
                  <c:v>11.03</c:v>
                </c:pt>
                <c:pt idx="44" formatCode="0.00">
                  <c:v>10.98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CC9-405C-985F-7ACA8EC03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8640672"/>
        <c:axId val="1628642752"/>
      </c:scatterChart>
      <c:valAx>
        <c:axId val="1628640672"/>
        <c:scaling>
          <c:orientation val="minMax"/>
          <c:max val="0.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>
                    <a:latin typeface="Arial" panose="020B0604020202020204" pitchFamily="34" charset="0"/>
                    <a:cs typeface="Arial" panose="020B0604020202020204" pitchFamily="34" charset="0"/>
                  </a:rPr>
                  <a:t>Tid [timer]</a:t>
                </a:r>
              </a:p>
            </c:rich>
          </c:tx>
          <c:layout>
            <c:manualLayout>
              <c:xMode val="edge"/>
              <c:yMode val="edge"/>
              <c:x val="0.42547004712799891"/>
              <c:y val="0.905526582629988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28642752"/>
        <c:crosses val="autoZero"/>
        <c:crossBetween val="midCat"/>
      </c:valAx>
      <c:valAx>
        <c:axId val="1628642752"/>
        <c:scaling>
          <c:orientation val="minMax"/>
          <c:min val="10.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>
                    <a:latin typeface="Arial" panose="020B0604020202020204" pitchFamily="34" charset="0"/>
                    <a:cs typeface="Arial" panose="020B0604020202020204" pitchFamily="34" charset="0"/>
                  </a:rPr>
                  <a:t>Spenning [V]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28640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37,5A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1509921837481138"/>
          <c:y val="0.10720303861591929"/>
          <c:w val="0.8448539134550852"/>
          <c:h val="0.73350103503117714"/>
        </c:manualLayout>
      </c:layout>
      <c:scatterChart>
        <c:scatterStyle val="lineMarker"/>
        <c:varyColors val="0"/>
        <c:ser>
          <c:idx val="0"/>
          <c:order val="0"/>
          <c:tx>
            <c:v>37,5A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bg2">
                  <a:lumMod val="90000"/>
                </a:schemeClr>
              </a:solidFill>
              <a:ln w="9525">
                <a:solidFill>
                  <a:schemeClr val="bg2">
                    <a:lumMod val="75000"/>
                  </a:schemeClr>
                </a:solidFill>
              </a:ln>
              <a:effectLst/>
            </c:spPr>
          </c:marker>
          <c:xVal>
            <c:numRef>
              <c:f>'23,5Ah 37,5A '!$B$4:$B$43</c:f>
              <c:numCache>
                <c:formatCode>General</c:formatCode>
                <c:ptCount val="4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  <c:pt idx="5">
                  <c:v>20</c:v>
                </c:pt>
                <c:pt idx="6">
                  <c:v>30</c:v>
                </c:pt>
                <c:pt idx="7">
                  <c:v>60</c:v>
                </c:pt>
                <c:pt idx="8">
                  <c:v>90</c:v>
                </c:pt>
                <c:pt idx="9">
                  <c:v>120</c:v>
                </c:pt>
                <c:pt idx="10">
                  <c:v>150</c:v>
                </c:pt>
                <c:pt idx="11">
                  <c:v>180</c:v>
                </c:pt>
                <c:pt idx="12">
                  <c:v>210</c:v>
                </c:pt>
                <c:pt idx="13">
                  <c:v>240</c:v>
                </c:pt>
                <c:pt idx="14">
                  <c:v>270</c:v>
                </c:pt>
                <c:pt idx="15">
                  <c:v>300</c:v>
                </c:pt>
                <c:pt idx="16">
                  <c:v>330</c:v>
                </c:pt>
                <c:pt idx="17">
                  <c:v>360</c:v>
                </c:pt>
                <c:pt idx="18">
                  <c:v>390</c:v>
                </c:pt>
                <c:pt idx="19">
                  <c:v>420</c:v>
                </c:pt>
                <c:pt idx="20">
                  <c:v>450</c:v>
                </c:pt>
                <c:pt idx="21">
                  <c:v>480</c:v>
                </c:pt>
                <c:pt idx="22">
                  <c:v>510</c:v>
                </c:pt>
                <c:pt idx="23">
                  <c:v>540</c:v>
                </c:pt>
                <c:pt idx="24">
                  <c:v>570</c:v>
                </c:pt>
                <c:pt idx="25">
                  <c:v>600</c:v>
                </c:pt>
                <c:pt idx="26">
                  <c:v>630</c:v>
                </c:pt>
                <c:pt idx="27">
                  <c:v>660</c:v>
                </c:pt>
                <c:pt idx="28">
                  <c:v>690</c:v>
                </c:pt>
                <c:pt idx="29">
                  <c:v>720</c:v>
                </c:pt>
                <c:pt idx="30">
                  <c:v>750</c:v>
                </c:pt>
                <c:pt idx="31">
                  <c:v>780</c:v>
                </c:pt>
                <c:pt idx="32">
                  <c:v>810</c:v>
                </c:pt>
                <c:pt idx="33">
                  <c:v>840</c:v>
                </c:pt>
                <c:pt idx="34">
                  <c:v>870</c:v>
                </c:pt>
                <c:pt idx="35">
                  <c:v>900</c:v>
                </c:pt>
                <c:pt idx="36">
                  <c:v>930</c:v>
                </c:pt>
                <c:pt idx="37">
                  <c:v>960</c:v>
                </c:pt>
                <c:pt idx="38">
                  <c:v>990</c:v>
                </c:pt>
                <c:pt idx="39">
                  <c:v>1003</c:v>
                </c:pt>
              </c:numCache>
            </c:numRef>
          </c:xVal>
          <c:yVal>
            <c:numRef>
              <c:f>'23,5Ah 37,5A '!$A$4:$A$43</c:f>
              <c:numCache>
                <c:formatCode>General</c:formatCode>
                <c:ptCount val="40"/>
                <c:pt idx="0">
                  <c:v>13.04</c:v>
                </c:pt>
                <c:pt idx="1">
                  <c:v>12.48</c:v>
                </c:pt>
                <c:pt idx="2">
                  <c:v>12</c:v>
                </c:pt>
                <c:pt idx="3">
                  <c:v>11.94</c:v>
                </c:pt>
                <c:pt idx="4">
                  <c:v>11.85</c:v>
                </c:pt>
                <c:pt idx="5">
                  <c:v>11.83</c:v>
                </c:pt>
                <c:pt idx="6">
                  <c:v>11.83</c:v>
                </c:pt>
                <c:pt idx="7">
                  <c:v>11.83</c:v>
                </c:pt>
                <c:pt idx="8">
                  <c:v>11.82</c:v>
                </c:pt>
                <c:pt idx="9">
                  <c:v>11.8</c:v>
                </c:pt>
                <c:pt idx="10">
                  <c:v>11.79</c:v>
                </c:pt>
                <c:pt idx="11">
                  <c:v>11.78</c:v>
                </c:pt>
                <c:pt idx="12">
                  <c:v>11.76</c:v>
                </c:pt>
                <c:pt idx="13">
                  <c:v>11.74</c:v>
                </c:pt>
                <c:pt idx="14">
                  <c:v>11.72</c:v>
                </c:pt>
                <c:pt idx="15">
                  <c:v>11.7</c:v>
                </c:pt>
                <c:pt idx="16">
                  <c:v>11.67</c:v>
                </c:pt>
                <c:pt idx="17">
                  <c:v>11.65</c:v>
                </c:pt>
                <c:pt idx="18">
                  <c:v>11.63</c:v>
                </c:pt>
                <c:pt idx="19">
                  <c:v>11.6</c:v>
                </c:pt>
                <c:pt idx="20">
                  <c:v>11.57</c:v>
                </c:pt>
                <c:pt idx="21">
                  <c:v>11.55</c:v>
                </c:pt>
                <c:pt idx="22">
                  <c:v>11.52</c:v>
                </c:pt>
                <c:pt idx="23">
                  <c:v>11.49</c:v>
                </c:pt>
                <c:pt idx="24">
                  <c:v>11.46</c:v>
                </c:pt>
                <c:pt idx="25">
                  <c:v>11.43</c:v>
                </c:pt>
                <c:pt idx="26">
                  <c:v>11.4</c:v>
                </c:pt>
                <c:pt idx="27">
                  <c:v>11.37</c:v>
                </c:pt>
                <c:pt idx="28">
                  <c:v>11.33</c:v>
                </c:pt>
                <c:pt idx="29">
                  <c:v>11.29</c:v>
                </c:pt>
                <c:pt idx="30">
                  <c:v>11.26</c:v>
                </c:pt>
                <c:pt idx="31">
                  <c:v>11.22</c:v>
                </c:pt>
                <c:pt idx="32">
                  <c:v>11.18</c:v>
                </c:pt>
                <c:pt idx="33">
                  <c:v>11.13</c:v>
                </c:pt>
                <c:pt idx="34">
                  <c:v>11.09</c:v>
                </c:pt>
                <c:pt idx="35">
                  <c:v>11.03</c:v>
                </c:pt>
                <c:pt idx="36">
                  <c:v>10.98</c:v>
                </c:pt>
                <c:pt idx="37">
                  <c:v>10.91</c:v>
                </c:pt>
                <c:pt idx="38">
                  <c:v>10.84</c:v>
                </c:pt>
                <c:pt idx="39">
                  <c:v>10.8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0A2-4166-9308-2AD2ED85D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8640672"/>
        <c:axId val="1628642752"/>
      </c:scatterChart>
      <c:valAx>
        <c:axId val="1628640672"/>
        <c:scaling>
          <c:orientation val="minMax"/>
          <c:max val="10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>
                    <a:latin typeface="Arial" panose="020B0604020202020204" pitchFamily="34" charset="0"/>
                    <a:cs typeface="Arial" panose="020B0604020202020204" pitchFamily="34" charset="0"/>
                  </a:rPr>
                  <a:t>Tid [sekunder]</a:t>
                </a:r>
              </a:p>
            </c:rich>
          </c:tx>
          <c:layout>
            <c:manualLayout>
              <c:xMode val="edge"/>
              <c:yMode val="edge"/>
              <c:x val="0.42547004712799891"/>
              <c:y val="0.905526582629988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28642752"/>
        <c:crosses val="autoZero"/>
        <c:crossBetween val="midCat"/>
        <c:majorUnit val="100"/>
      </c:valAx>
      <c:valAx>
        <c:axId val="1628642752"/>
        <c:scaling>
          <c:orientation val="minMax"/>
          <c:min val="10.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>
                    <a:latin typeface="Arial" panose="020B0604020202020204" pitchFamily="34" charset="0"/>
                    <a:cs typeface="Arial" panose="020B0604020202020204" pitchFamily="34" charset="0"/>
                  </a:rPr>
                  <a:t>Spenning [V]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28640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37,5A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1509921837481138"/>
          <c:y val="0.10720303861591929"/>
          <c:w val="0.81626365790477462"/>
          <c:h val="0.70742153849944911"/>
        </c:manualLayout>
      </c:layout>
      <c:scatterChart>
        <c:scatterStyle val="lineMarker"/>
        <c:varyColors val="0"/>
        <c:ser>
          <c:idx val="0"/>
          <c:order val="0"/>
          <c:tx>
            <c:v>37,5A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bg2">
                  <a:lumMod val="90000"/>
                </a:schemeClr>
              </a:solidFill>
              <a:ln w="9525">
                <a:solidFill>
                  <a:schemeClr val="bg2">
                    <a:lumMod val="75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1447912165282425E-3"/>
                  <c:y val="0.3794456224556327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</c:trendlineLbl>
          </c:trendline>
          <c:xVal>
            <c:numRef>
              <c:f>'23,5Ah 37,5A '!$C$8:$C$40</c:f>
              <c:numCache>
                <c:formatCode>0.0000</c:formatCode>
                <c:ptCount val="33"/>
                <c:pt idx="0">
                  <c:v>2.7777777777777779E-3</c:v>
                </c:pt>
                <c:pt idx="1">
                  <c:v>5.5555555555555558E-3</c:v>
                </c:pt>
                <c:pt idx="2">
                  <c:v>8.3333333333333332E-3</c:v>
                </c:pt>
                <c:pt idx="3">
                  <c:v>1.6666666666666666E-2</c:v>
                </c:pt>
                <c:pt idx="4">
                  <c:v>2.5000000000000001E-2</c:v>
                </c:pt>
                <c:pt idx="5">
                  <c:v>3.3333333333333333E-2</c:v>
                </c:pt>
                <c:pt idx="6">
                  <c:v>4.1666666666666664E-2</c:v>
                </c:pt>
                <c:pt idx="7">
                  <c:v>0.05</c:v>
                </c:pt>
                <c:pt idx="8">
                  <c:v>5.8333333333333334E-2</c:v>
                </c:pt>
                <c:pt idx="9">
                  <c:v>6.6666666666666666E-2</c:v>
                </c:pt>
                <c:pt idx="10">
                  <c:v>7.4999999999999997E-2</c:v>
                </c:pt>
                <c:pt idx="11">
                  <c:v>8.3333333333333329E-2</c:v>
                </c:pt>
                <c:pt idx="12">
                  <c:v>9.166666666666666E-2</c:v>
                </c:pt>
                <c:pt idx="13">
                  <c:v>0.1</c:v>
                </c:pt>
                <c:pt idx="14">
                  <c:v>0.10833333333333334</c:v>
                </c:pt>
                <c:pt idx="15">
                  <c:v>0.11666666666666667</c:v>
                </c:pt>
                <c:pt idx="16">
                  <c:v>0.125</c:v>
                </c:pt>
                <c:pt idx="17">
                  <c:v>0.13333333333333333</c:v>
                </c:pt>
                <c:pt idx="18">
                  <c:v>0.14166666666666666</c:v>
                </c:pt>
                <c:pt idx="19">
                  <c:v>0.15</c:v>
                </c:pt>
                <c:pt idx="20">
                  <c:v>0.15833333333333333</c:v>
                </c:pt>
                <c:pt idx="21">
                  <c:v>0.16666666666666666</c:v>
                </c:pt>
                <c:pt idx="22">
                  <c:v>0.17499999999999999</c:v>
                </c:pt>
                <c:pt idx="23">
                  <c:v>0.18333333333333332</c:v>
                </c:pt>
                <c:pt idx="24">
                  <c:v>0.19166666666666668</c:v>
                </c:pt>
                <c:pt idx="25">
                  <c:v>0.2</c:v>
                </c:pt>
                <c:pt idx="26">
                  <c:v>0.20833333333333334</c:v>
                </c:pt>
                <c:pt idx="27">
                  <c:v>0.21666666666666667</c:v>
                </c:pt>
                <c:pt idx="28">
                  <c:v>0.22500000000000001</c:v>
                </c:pt>
                <c:pt idx="29">
                  <c:v>0.23333333333333334</c:v>
                </c:pt>
                <c:pt idx="30">
                  <c:v>0.24166666666666667</c:v>
                </c:pt>
                <c:pt idx="31">
                  <c:v>0.25</c:v>
                </c:pt>
                <c:pt idx="32">
                  <c:v>0.25833333333333336</c:v>
                </c:pt>
              </c:numCache>
            </c:numRef>
          </c:xVal>
          <c:yVal>
            <c:numRef>
              <c:f>'23,5Ah 37,5A '!$A$8:$A$40</c:f>
              <c:numCache>
                <c:formatCode>General</c:formatCode>
                <c:ptCount val="33"/>
                <c:pt idx="0">
                  <c:v>11.85</c:v>
                </c:pt>
                <c:pt idx="1">
                  <c:v>11.83</c:v>
                </c:pt>
                <c:pt idx="2">
                  <c:v>11.83</c:v>
                </c:pt>
                <c:pt idx="3">
                  <c:v>11.83</c:v>
                </c:pt>
                <c:pt idx="4">
                  <c:v>11.82</c:v>
                </c:pt>
                <c:pt idx="5">
                  <c:v>11.8</c:v>
                </c:pt>
                <c:pt idx="6">
                  <c:v>11.79</c:v>
                </c:pt>
                <c:pt idx="7">
                  <c:v>11.78</c:v>
                </c:pt>
                <c:pt idx="8">
                  <c:v>11.76</c:v>
                </c:pt>
                <c:pt idx="9">
                  <c:v>11.74</c:v>
                </c:pt>
                <c:pt idx="10">
                  <c:v>11.72</c:v>
                </c:pt>
                <c:pt idx="11">
                  <c:v>11.7</c:v>
                </c:pt>
                <c:pt idx="12">
                  <c:v>11.67</c:v>
                </c:pt>
                <c:pt idx="13">
                  <c:v>11.65</c:v>
                </c:pt>
                <c:pt idx="14">
                  <c:v>11.63</c:v>
                </c:pt>
                <c:pt idx="15">
                  <c:v>11.6</c:v>
                </c:pt>
                <c:pt idx="16">
                  <c:v>11.57</c:v>
                </c:pt>
                <c:pt idx="17">
                  <c:v>11.55</c:v>
                </c:pt>
                <c:pt idx="18">
                  <c:v>11.52</c:v>
                </c:pt>
                <c:pt idx="19">
                  <c:v>11.49</c:v>
                </c:pt>
                <c:pt idx="20">
                  <c:v>11.46</c:v>
                </c:pt>
                <c:pt idx="21">
                  <c:v>11.43</c:v>
                </c:pt>
                <c:pt idx="22">
                  <c:v>11.4</c:v>
                </c:pt>
                <c:pt idx="23">
                  <c:v>11.37</c:v>
                </c:pt>
                <c:pt idx="24">
                  <c:v>11.33</c:v>
                </c:pt>
                <c:pt idx="25">
                  <c:v>11.29</c:v>
                </c:pt>
                <c:pt idx="26">
                  <c:v>11.26</c:v>
                </c:pt>
                <c:pt idx="27">
                  <c:v>11.22</c:v>
                </c:pt>
                <c:pt idx="28">
                  <c:v>11.18</c:v>
                </c:pt>
                <c:pt idx="29">
                  <c:v>11.13</c:v>
                </c:pt>
                <c:pt idx="30">
                  <c:v>11.09</c:v>
                </c:pt>
                <c:pt idx="31">
                  <c:v>11.03</c:v>
                </c:pt>
                <c:pt idx="32">
                  <c:v>10.98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EA0-4F55-A4BB-F521A517F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8640672"/>
        <c:axId val="1628642752"/>
      </c:scatterChart>
      <c:valAx>
        <c:axId val="1628640672"/>
        <c:scaling>
          <c:orientation val="minMax"/>
          <c:max val="0.30000000000000004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>
                    <a:latin typeface="Arial" panose="020B0604020202020204" pitchFamily="34" charset="0"/>
                    <a:cs typeface="Arial" panose="020B0604020202020204" pitchFamily="34" charset="0"/>
                  </a:rPr>
                  <a:t>Tid [timer]</a:t>
                </a:r>
              </a:p>
            </c:rich>
          </c:tx>
          <c:layout>
            <c:manualLayout>
              <c:xMode val="edge"/>
              <c:yMode val="edge"/>
              <c:x val="0.42547004712799891"/>
              <c:y val="0.905526582629988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28642752"/>
        <c:crosses val="autoZero"/>
        <c:crossBetween val="midCat"/>
      </c:valAx>
      <c:valAx>
        <c:axId val="1628642752"/>
        <c:scaling>
          <c:orientation val="minMax"/>
          <c:min val="10.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>
                    <a:latin typeface="Arial" panose="020B0604020202020204" pitchFamily="34" charset="0"/>
                    <a:cs typeface="Arial" panose="020B0604020202020204" pitchFamily="34" charset="0"/>
                  </a:rPr>
                  <a:t>Spenning [V]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28640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58,3A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1509921837481138"/>
          <c:y val="0.10720303861591929"/>
          <c:w val="0.8448539134550852"/>
          <c:h val="0.73350103503117714"/>
        </c:manualLayout>
      </c:layout>
      <c:scatterChart>
        <c:scatterStyle val="lineMarker"/>
        <c:varyColors val="0"/>
        <c:ser>
          <c:idx val="0"/>
          <c:order val="0"/>
          <c:tx>
            <c:v>58,3A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bg2">
                  <a:lumMod val="90000"/>
                </a:schemeClr>
              </a:solidFill>
              <a:ln w="9525">
                <a:solidFill>
                  <a:schemeClr val="bg2">
                    <a:lumMod val="75000"/>
                  </a:schemeClr>
                </a:solidFill>
              </a:ln>
              <a:effectLst/>
            </c:spPr>
          </c:marker>
          <c:xVal>
            <c:numRef>
              <c:f>'23,5Ah 58,3A'!$B$4:$B$57</c:f>
              <c:numCache>
                <c:formatCode>General</c:formatCode>
                <c:ptCount val="54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30</c:v>
                </c:pt>
                <c:pt idx="6">
                  <c:v>40</c:v>
                </c:pt>
                <c:pt idx="7">
                  <c:v>50</c:v>
                </c:pt>
                <c:pt idx="8">
                  <c:v>60</c:v>
                </c:pt>
                <c:pt idx="9">
                  <c:v>70</c:v>
                </c:pt>
                <c:pt idx="10">
                  <c:v>80</c:v>
                </c:pt>
                <c:pt idx="11">
                  <c:v>90</c:v>
                </c:pt>
                <c:pt idx="12">
                  <c:v>100</c:v>
                </c:pt>
                <c:pt idx="13">
                  <c:v>110</c:v>
                </c:pt>
                <c:pt idx="14">
                  <c:v>120</c:v>
                </c:pt>
                <c:pt idx="15">
                  <c:v>130</c:v>
                </c:pt>
                <c:pt idx="16">
                  <c:v>140</c:v>
                </c:pt>
                <c:pt idx="17">
                  <c:v>150</c:v>
                </c:pt>
                <c:pt idx="18">
                  <c:v>160</c:v>
                </c:pt>
                <c:pt idx="19">
                  <c:v>170</c:v>
                </c:pt>
                <c:pt idx="20">
                  <c:v>180</c:v>
                </c:pt>
                <c:pt idx="21">
                  <c:v>190</c:v>
                </c:pt>
                <c:pt idx="22">
                  <c:v>200</c:v>
                </c:pt>
                <c:pt idx="23">
                  <c:v>210</c:v>
                </c:pt>
                <c:pt idx="24">
                  <c:v>220</c:v>
                </c:pt>
                <c:pt idx="25">
                  <c:v>230</c:v>
                </c:pt>
                <c:pt idx="26">
                  <c:v>240</c:v>
                </c:pt>
                <c:pt idx="27">
                  <c:v>250</c:v>
                </c:pt>
                <c:pt idx="28">
                  <c:v>260</c:v>
                </c:pt>
                <c:pt idx="29">
                  <c:v>270</c:v>
                </c:pt>
                <c:pt idx="30">
                  <c:v>280</c:v>
                </c:pt>
                <c:pt idx="31">
                  <c:v>290</c:v>
                </c:pt>
                <c:pt idx="32">
                  <c:v>300</c:v>
                </c:pt>
                <c:pt idx="33">
                  <c:v>310</c:v>
                </c:pt>
                <c:pt idx="34">
                  <c:v>320</c:v>
                </c:pt>
                <c:pt idx="35">
                  <c:v>330</c:v>
                </c:pt>
                <c:pt idx="36">
                  <c:v>340</c:v>
                </c:pt>
                <c:pt idx="37">
                  <c:v>350</c:v>
                </c:pt>
                <c:pt idx="38">
                  <c:v>360</c:v>
                </c:pt>
                <c:pt idx="39">
                  <c:v>370</c:v>
                </c:pt>
                <c:pt idx="40">
                  <c:v>380</c:v>
                </c:pt>
                <c:pt idx="41">
                  <c:v>390</c:v>
                </c:pt>
                <c:pt idx="42">
                  <c:v>400</c:v>
                </c:pt>
                <c:pt idx="43">
                  <c:v>410</c:v>
                </c:pt>
                <c:pt idx="44">
                  <c:v>420</c:v>
                </c:pt>
                <c:pt idx="45">
                  <c:v>430</c:v>
                </c:pt>
                <c:pt idx="46">
                  <c:v>440</c:v>
                </c:pt>
                <c:pt idx="47">
                  <c:v>450</c:v>
                </c:pt>
                <c:pt idx="48">
                  <c:v>460</c:v>
                </c:pt>
                <c:pt idx="49">
                  <c:v>470</c:v>
                </c:pt>
                <c:pt idx="50">
                  <c:v>480</c:v>
                </c:pt>
                <c:pt idx="51">
                  <c:v>490</c:v>
                </c:pt>
                <c:pt idx="52">
                  <c:v>500</c:v>
                </c:pt>
                <c:pt idx="53">
                  <c:v>506</c:v>
                </c:pt>
              </c:numCache>
            </c:numRef>
          </c:xVal>
          <c:yVal>
            <c:numRef>
              <c:f>'23,5Ah 58,3A'!$A$4:$A$57</c:f>
              <c:numCache>
                <c:formatCode>General</c:formatCode>
                <c:ptCount val="54"/>
                <c:pt idx="0">
                  <c:v>13.06</c:v>
                </c:pt>
                <c:pt idx="1">
                  <c:v>12.38</c:v>
                </c:pt>
                <c:pt idx="2">
                  <c:v>12.03</c:v>
                </c:pt>
                <c:pt idx="3">
                  <c:v>11.84</c:v>
                </c:pt>
                <c:pt idx="4">
                  <c:v>11.7</c:v>
                </c:pt>
                <c:pt idx="5">
                  <c:v>11.68</c:v>
                </c:pt>
                <c:pt idx="6">
                  <c:v>11.67</c:v>
                </c:pt>
                <c:pt idx="7">
                  <c:v>11.67</c:v>
                </c:pt>
                <c:pt idx="8">
                  <c:v>11.66</c:v>
                </c:pt>
                <c:pt idx="9">
                  <c:v>11.65</c:v>
                </c:pt>
                <c:pt idx="10">
                  <c:v>11.64</c:v>
                </c:pt>
                <c:pt idx="11">
                  <c:v>11.63</c:v>
                </c:pt>
                <c:pt idx="12">
                  <c:v>11.61</c:v>
                </c:pt>
                <c:pt idx="13">
                  <c:v>11.6</c:v>
                </c:pt>
                <c:pt idx="14">
                  <c:v>11.59</c:v>
                </c:pt>
                <c:pt idx="15">
                  <c:v>11.58</c:v>
                </c:pt>
                <c:pt idx="16">
                  <c:v>11.56</c:v>
                </c:pt>
                <c:pt idx="17">
                  <c:v>11.54</c:v>
                </c:pt>
                <c:pt idx="18">
                  <c:v>11.53</c:v>
                </c:pt>
                <c:pt idx="19">
                  <c:v>11.51</c:v>
                </c:pt>
                <c:pt idx="20">
                  <c:v>11.5</c:v>
                </c:pt>
                <c:pt idx="21">
                  <c:v>11.49</c:v>
                </c:pt>
                <c:pt idx="22">
                  <c:v>11.47</c:v>
                </c:pt>
                <c:pt idx="23">
                  <c:v>11.46</c:v>
                </c:pt>
                <c:pt idx="24">
                  <c:v>11.44</c:v>
                </c:pt>
                <c:pt idx="25">
                  <c:v>11.43</c:v>
                </c:pt>
                <c:pt idx="26">
                  <c:v>11.4</c:v>
                </c:pt>
                <c:pt idx="27">
                  <c:v>11.38</c:v>
                </c:pt>
                <c:pt idx="28">
                  <c:v>11.37</c:v>
                </c:pt>
                <c:pt idx="29">
                  <c:v>11.35</c:v>
                </c:pt>
                <c:pt idx="30">
                  <c:v>11.34</c:v>
                </c:pt>
                <c:pt idx="31">
                  <c:v>11.32</c:v>
                </c:pt>
                <c:pt idx="32">
                  <c:v>11.3</c:v>
                </c:pt>
                <c:pt idx="33">
                  <c:v>11.28</c:v>
                </c:pt>
                <c:pt idx="34">
                  <c:v>11.26</c:v>
                </c:pt>
                <c:pt idx="35">
                  <c:v>11.24</c:v>
                </c:pt>
                <c:pt idx="36">
                  <c:v>11.22</c:v>
                </c:pt>
                <c:pt idx="37">
                  <c:v>11.2</c:v>
                </c:pt>
                <c:pt idx="38">
                  <c:v>11.18</c:v>
                </c:pt>
                <c:pt idx="39">
                  <c:v>11.16</c:v>
                </c:pt>
                <c:pt idx="40">
                  <c:v>11.14</c:v>
                </c:pt>
                <c:pt idx="41">
                  <c:v>11.12</c:v>
                </c:pt>
                <c:pt idx="42">
                  <c:v>11.09</c:v>
                </c:pt>
                <c:pt idx="43">
                  <c:v>11.07</c:v>
                </c:pt>
                <c:pt idx="44">
                  <c:v>11.05</c:v>
                </c:pt>
                <c:pt idx="45">
                  <c:v>11.01</c:v>
                </c:pt>
                <c:pt idx="46">
                  <c:v>10.99</c:v>
                </c:pt>
                <c:pt idx="47">
                  <c:v>10.97</c:v>
                </c:pt>
                <c:pt idx="48">
                  <c:v>10.94</c:v>
                </c:pt>
                <c:pt idx="49">
                  <c:v>10.92</c:v>
                </c:pt>
                <c:pt idx="50">
                  <c:v>10.89</c:v>
                </c:pt>
                <c:pt idx="51">
                  <c:v>10.85</c:v>
                </c:pt>
                <c:pt idx="52">
                  <c:v>10.82</c:v>
                </c:pt>
                <c:pt idx="53">
                  <c:v>10.8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0B-4D6B-86C9-23B5D0EB7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8640672"/>
        <c:axId val="1628642752"/>
      </c:scatterChart>
      <c:valAx>
        <c:axId val="1628640672"/>
        <c:scaling>
          <c:orientation val="minMax"/>
          <c:max val="5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>
                    <a:latin typeface="Arial" panose="020B0604020202020204" pitchFamily="34" charset="0"/>
                    <a:cs typeface="Arial" panose="020B0604020202020204" pitchFamily="34" charset="0"/>
                  </a:rPr>
                  <a:t>Tid [sekunder]</a:t>
                </a:r>
              </a:p>
            </c:rich>
          </c:tx>
          <c:layout>
            <c:manualLayout>
              <c:xMode val="edge"/>
              <c:yMode val="edge"/>
              <c:x val="0.42547004712799891"/>
              <c:y val="0.905526582629988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28642752"/>
        <c:crosses val="autoZero"/>
        <c:crossBetween val="midCat"/>
        <c:majorUnit val="100"/>
      </c:valAx>
      <c:valAx>
        <c:axId val="1628642752"/>
        <c:scaling>
          <c:orientation val="minMax"/>
          <c:min val="10.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>
                    <a:latin typeface="Arial" panose="020B0604020202020204" pitchFamily="34" charset="0"/>
                    <a:cs typeface="Arial" panose="020B0604020202020204" pitchFamily="34" charset="0"/>
                  </a:rPr>
                  <a:t>Spenning [V]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28640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58,3A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1509921837481138"/>
          <c:y val="0.10720303861591929"/>
          <c:w val="0.80401187488771741"/>
          <c:h val="0.69318744535662835"/>
        </c:manualLayout>
      </c:layout>
      <c:scatterChart>
        <c:scatterStyle val="lineMarker"/>
        <c:varyColors val="0"/>
        <c:ser>
          <c:idx val="0"/>
          <c:order val="0"/>
          <c:tx>
            <c:v>58,3A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bg2">
                  <a:lumMod val="90000"/>
                </a:schemeClr>
              </a:solidFill>
              <a:ln w="9525">
                <a:solidFill>
                  <a:schemeClr val="bg2">
                    <a:lumMod val="75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8565117022494307E-2"/>
                  <c:y val="0.351707267370573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</c:trendlineLbl>
          </c:trendline>
          <c:xVal>
            <c:numRef>
              <c:f>'23,5Ah 58,3A'!$C$7:$C$50</c:f>
              <c:numCache>
                <c:formatCode>0.000</c:formatCode>
                <c:ptCount val="44"/>
                <c:pt idx="0" formatCode="0.0000">
                  <c:v>2.7777777777777779E-3</c:v>
                </c:pt>
                <c:pt idx="1">
                  <c:v>5.5555555555555558E-3</c:v>
                </c:pt>
                <c:pt idx="2">
                  <c:v>8.3333333333333332E-3</c:v>
                </c:pt>
                <c:pt idx="3">
                  <c:v>1.1111111111111112E-2</c:v>
                </c:pt>
                <c:pt idx="4">
                  <c:v>1.3888888888888888E-2</c:v>
                </c:pt>
                <c:pt idx="5">
                  <c:v>1.6666666666666666E-2</c:v>
                </c:pt>
                <c:pt idx="6">
                  <c:v>1.9444444444444445E-2</c:v>
                </c:pt>
                <c:pt idx="7">
                  <c:v>2.2222222222222223E-2</c:v>
                </c:pt>
                <c:pt idx="8">
                  <c:v>2.5000000000000001E-2</c:v>
                </c:pt>
                <c:pt idx="9">
                  <c:v>2.7777777777777776E-2</c:v>
                </c:pt>
                <c:pt idx="10">
                  <c:v>3.0555555555555555E-2</c:v>
                </c:pt>
                <c:pt idx="11">
                  <c:v>3.3333333333333333E-2</c:v>
                </c:pt>
                <c:pt idx="12">
                  <c:v>3.6111111111111108E-2</c:v>
                </c:pt>
                <c:pt idx="13">
                  <c:v>3.888888888888889E-2</c:v>
                </c:pt>
                <c:pt idx="14">
                  <c:v>4.1666666666666664E-2</c:v>
                </c:pt>
                <c:pt idx="15">
                  <c:v>4.4444444444444446E-2</c:v>
                </c:pt>
                <c:pt idx="16">
                  <c:v>4.7222222222222221E-2</c:v>
                </c:pt>
                <c:pt idx="17">
                  <c:v>0.05</c:v>
                </c:pt>
                <c:pt idx="18">
                  <c:v>5.2777777777777778E-2</c:v>
                </c:pt>
                <c:pt idx="19">
                  <c:v>5.5555555555555552E-2</c:v>
                </c:pt>
                <c:pt idx="20">
                  <c:v>5.8333333333333334E-2</c:v>
                </c:pt>
                <c:pt idx="21">
                  <c:v>6.1111111111111109E-2</c:v>
                </c:pt>
                <c:pt idx="22">
                  <c:v>6.3888888888888884E-2</c:v>
                </c:pt>
                <c:pt idx="23">
                  <c:v>6.6666666666666666E-2</c:v>
                </c:pt>
                <c:pt idx="24">
                  <c:v>6.9444444444444448E-2</c:v>
                </c:pt>
                <c:pt idx="25">
                  <c:v>7.2222222222222215E-2</c:v>
                </c:pt>
                <c:pt idx="26">
                  <c:v>7.4999999999999997E-2</c:v>
                </c:pt>
                <c:pt idx="27">
                  <c:v>7.7777777777777779E-2</c:v>
                </c:pt>
                <c:pt idx="28">
                  <c:v>8.0555555555555561E-2</c:v>
                </c:pt>
                <c:pt idx="29">
                  <c:v>8.3333333333333329E-2</c:v>
                </c:pt>
                <c:pt idx="30">
                  <c:v>8.611111111111111E-2</c:v>
                </c:pt>
                <c:pt idx="31">
                  <c:v>8.8888888888888892E-2</c:v>
                </c:pt>
                <c:pt idx="32">
                  <c:v>9.166666666666666E-2</c:v>
                </c:pt>
                <c:pt idx="33">
                  <c:v>9.4444444444444442E-2</c:v>
                </c:pt>
                <c:pt idx="34">
                  <c:v>9.7222222222222224E-2</c:v>
                </c:pt>
                <c:pt idx="35">
                  <c:v>0.1</c:v>
                </c:pt>
                <c:pt idx="36">
                  <c:v>0.10277777777777777</c:v>
                </c:pt>
                <c:pt idx="37">
                  <c:v>0.10555555555555556</c:v>
                </c:pt>
                <c:pt idx="38">
                  <c:v>0.10833333333333334</c:v>
                </c:pt>
                <c:pt idx="39">
                  <c:v>0.1111111111111111</c:v>
                </c:pt>
                <c:pt idx="40">
                  <c:v>0.11388888888888889</c:v>
                </c:pt>
                <c:pt idx="41">
                  <c:v>0.11666666666666667</c:v>
                </c:pt>
                <c:pt idx="42">
                  <c:v>0.11944444444444445</c:v>
                </c:pt>
                <c:pt idx="43">
                  <c:v>0.12222222222222222</c:v>
                </c:pt>
              </c:numCache>
            </c:numRef>
          </c:xVal>
          <c:yVal>
            <c:numRef>
              <c:f>'23,5Ah 58,3A'!$A$7:$A$50</c:f>
              <c:numCache>
                <c:formatCode>General</c:formatCode>
                <c:ptCount val="44"/>
                <c:pt idx="0">
                  <c:v>11.84</c:v>
                </c:pt>
                <c:pt idx="1">
                  <c:v>11.7</c:v>
                </c:pt>
                <c:pt idx="2">
                  <c:v>11.68</c:v>
                </c:pt>
                <c:pt idx="3">
                  <c:v>11.67</c:v>
                </c:pt>
                <c:pt idx="4">
                  <c:v>11.67</c:v>
                </c:pt>
                <c:pt idx="5">
                  <c:v>11.66</c:v>
                </c:pt>
                <c:pt idx="6">
                  <c:v>11.65</c:v>
                </c:pt>
                <c:pt idx="7">
                  <c:v>11.64</c:v>
                </c:pt>
                <c:pt idx="8">
                  <c:v>11.63</c:v>
                </c:pt>
                <c:pt idx="9">
                  <c:v>11.61</c:v>
                </c:pt>
                <c:pt idx="10">
                  <c:v>11.6</c:v>
                </c:pt>
                <c:pt idx="11">
                  <c:v>11.59</c:v>
                </c:pt>
                <c:pt idx="12">
                  <c:v>11.58</c:v>
                </c:pt>
                <c:pt idx="13">
                  <c:v>11.56</c:v>
                </c:pt>
                <c:pt idx="14">
                  <c:v>11.54</c:v>
                </c:pt>
                <c:pt idx="15">
                  <c:v>11.53</c:v>
                </c:pt>
                <c:pt idx="16">
                  <c:v>11.51</c:v>
                </c:pt>
                <c:pt idx="17">
                  <c:v>11.5</c:v>
                </c:pt>
                <c:pt idx="18">
                  <c:v>11.49</c:v>
                </c:pt>
                <c:pt idx="19">
                  <c:v>11.47</c:v>
                </c:pt>
                <c:pt idx="20">
                  <c:v>11.46</c:v>
                </c:pt>
                <c:pt idx="21">
                  <c:v>11.44</c:v>
                </c:pt>
                <c:pt idx="22">
                  <c:v>11.43</c:v>
                </c:pt>
                <c:pt idx="23">
                  <c:v>11.4</c:v>
                </c:pt>
                <c:pt idx="24">
                  <c:v>11.38</c:v>
                </c:pt>
                <c:pt idx="25">
                  <c:v>11.37</c:v>
                </c:pt>
                <c:pt idx="26">
                  <c:v>11.35</c:v>
                </c:pt>
                <c:pt idx="27">
                  <c:v>11.34</c:v>
                </c:pt>
                <c:pt idx="28">
                  <c:v>11.32</c:v>
                </c:pt>
                <c:pt idx="29">
                  <c:v>11.3</c:v>
                </c:pt>
                <c:pt idx="30">
                  <c:v>11.28</c:v>
                </c:pt>
                <c:pt idx="31">
                  <c:v>11.26</c:v>
                </c:pt>
                <c:pt idx="32">
                  <c:v>11.24</c:v>
                </c:pt>
                <c:pt idx="33">
                  <c:v>11.22</c:v>
                </c:pt>
                <c:pt idx="34">
                  <c:v>11.2</c:v>
                </c:pt>
                <c:pt idx="35">
                  <c:v>11.18</c:v>
                </c:pt>
                <c:pt idx="36">
                  <c:v>11.16</c:v>
                </c:pt>
                <c:pt idx="37">
                  <c:v>11.14</c:v>
                </c:pt>
                <c:pt idx="38">
                  <c:v>11.12</c:v>
                </c:pt>
                <c:pt idx="39">
                  <c:v>11.09</c:v>
                </c:pt>
                <c:pt idx="40">
                  <c:v>11.07</c:v>
                </c:pt>
                <c:pt idx="41">
                  <c:v>11.05</c:v>
                </c:pt>
                <c:pt idx="42">
                  <c:v>11.01</c:v>
                </c:pt>
                <c:pt idx="43">
                  <c:v>10.99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D88-4CB8-A33A-E6F3EC89B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8640672"/>
        <c:axId val="1628642752"/>
      </c:scatterChart>
      <c:valAx>
        <c:axId val="1628640672"/>
        <c:scaling>
          <c:orientation val="minMax"/>
          <c:max val="0.1400000000000000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>
                    <a:latin typeface="Arial" panose="020B0604020202020204" pitchFamily="34" charset="0"/>
                    <a:cs typeface="Arial" panose="020B0604020202020204" pitchFamily="34" charset="0"/>
                  </a:rPr>
                  <a:t>Tid [timer]</a:t>
                </a:r>
              </a:p>
            </c:rich>
          </c:tx>
          <c:layout>
            <c:manualLayout>
              <c:xMode val="edge"/>
              <c:yMode val="edge"/>
              <c:x val="0.42547004712799891"/>
              <c:y val="0.905526582629988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28642752"/>
        <c:crosses val="autoZero"/>
        <c:crossBetween val="midCat"/>
      </c:valAx>
      <c:valAx>
        <c:axId val="1628642752"/>
        <c:scaling>
          <c:orientation val="minMax"/>
          <c:min val="10.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>
                    <a:latin typeface="Arial" panose="020B0604020202020204" pitchFamily="34" charset="0"/>
                    <a:cs typeface="Arial" panose="020B0604020202020204" pitchFamily="34" charset="0"/>
                  </a:rPr>
                  <a:t>Spenning [V]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28640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9,5A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2260964407797692"/>
          <c:y val="0.14248083333333336"/>
          <c:w val="0.8448539134550852"/>
          <c:h val="0.73350103503117714"/>
        </c:manualLayout>
      </c:layout>
      <c:scatterChart>
        <c:scatterStyle val="lineMarker"/>
        <c:varyColors val="0"/>
        <c:ser>
          <c:idx val="0"/>
          <c:order val="0"/>
          <c:tx>
            <c:v>9,5A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bg2">
                  <a:lumMod val="90000"/>
                </a:schemeClr>
              </a:solidFill>
              <a:ln w="9525">
                <a:solidFill>
                  <a:schemeClr val="bg2">
                    <a:lumMod val="75000"/>
                  </a:schemeClr>
                </a:solidFill>
              </a:ln>
              <a:effectLst/>
            </c:spPr>
          </c:marker>
          <c:xVal>
            <c:numRef>
              <c:f>'100Ah 9,5A'!$B$4:$B$71</c:f>
              <c:numCache>
                <c:formatCode>General</c:formatCode>
                <c:ptCount val="6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10</c:v>
                </c:pt>
                <c:pt idx="5">
                  <c:v>20</c:v>
                </c:pt>
                <c:pt idx="6">
                  <c:v>30</c:v>
                </c:pt>
                <c:pt idx="7">
                  <c:v>40</c:v>
                </c:pt>
                <c:pt idx="8">
                  <c:v>50</c:v>
                </c:pt>
                <c:pt idx="9">
                  <c:v>60</c:v>
                </c:pt>
                <c:pt idx="10">
                  <c:v>70</c:v>
                </c:pt>
                <c:pt idx="11">
                  <c:v>80</c:v>
                </c:pt>
                <c:pt idx="12">
                  <c:v>90</c:v>
                </c:pt>
                <c:pt idx="13">
                  <c:v>100</c:v>
                </c:pt>
                <c:pt idx="14">
                  <c:v>110</c:v>
                </c:pt>
                <c:pt idx="15">
                  <c:v>120</c:v>
                </c:pt>
                <c:pt idx="16">
                  <c:v>130</c:v>
                </c:pt>
                <c:pt idx="17">
                  <c:v>140</c:v>
                </c:pt>
                <c:pt idx="18">
                  <c:v>150</c:v>
                </c:pt>
                <c:pt idx="19">
                  <c:v>160</c:v>
                </c:pt>
                <c:pt idx="20">
                  <c:v>170</c:v>
                </c:pt>
                <c:pt idx="21">
                  <c:v>180</c:v>
                </c:pt>
                <c:pt idx="22">
                  <c:v>190</c:v>
                </c:pt>
                <c:pt idx="23">
                  <c:v>200</c:v>
                </c:pt>
                <c:pt idx="24">
                  <c:v>210</c:v>
                </c:pt>
                <c:pt idx="25">
                  <c:v>220</c:v>
                </c:pt>
                <c:pt idx="26">
                  <c:v>230</c:v>
                </c:pt>
                <c:pt idx="27">
                  <c:v>240</c:v>
                </c:pt>
                <c:pt idx="28">
                  <c:v>250</c:v>
                </c:pt>
                <c:pt idx="29">
                  <c:v>260</c:v>
                </c:pt>
                <c:pt idx="30">
                  <c:v>270</c:v>
                </c:pt>
                <c:pt idx="31">
                  <c:v>280</c:v>
                </c:pt>
                <c:pt idx="32">
                  <c:v>290</c:v>
                </c:pt>
                <c:pt idx="33">
                  <c:v>300</c:v>
                </c:pt>
                <c:pt idx="34">
                  <c:v>310</c:v>
                </c:pt>
                <c:pt idx="35">
                  <c:v>320</c:v>
                </c:pt>
                <c:pt idx="36">
                  <c:v>330</c:v>
                </c:pt>
                <c:pt idx="37">
                  <c:v>340</c:v>
                </c:pt>
                <c:pt idx="38">
                  <c:v>350</c:v>
                </c:pt>
                <c:pt idx="39">
                  <c:v>360</c:v>
                </c:pt>
                <c:pt idx="40">
                  <c:v>370</c:v>
                </c:pt>
                <c:pt idx="41">
                  <c:v>380</c:v>
                </c:pt>
                <c:pt idx="42">
                  <c:v>390</c:v>
                </c:pt>
                <c:pt idx="43">
                  <c:v>400</c:v>
                </c:pt>
                <c:pt idx="44">
                  <c:v>410</c:v>
                </c:pt>
                <c:pt idx="45">
                  <c:v>420</c:v>
                </c:pt>
                <c:pt idx="46">
                  <c:v>430</c:v>
                </c:pt>
                <c:pt idx="47">
                  <c:v>440</c:v>
                </c:pt>
                <c:pt idx="48">
                  <c:v>450</c:v>
                </c:pt>
                <c:pt idx="49">
                  <c:v>460</c:v>
                </c:pt>
                <c:pt idx="50">
                  <c:v>470</c:v>
                </c:pt>
                <c:pt idx="51">
                  <c:v>480</c:v>
                </c:pt>
                <c:pt idx="52">
                  <c:v>490</c:v>
                </c:pt>
                <c:pt idx="53">
                  <c:v>500</c:v>
                </c:pt>
                <c:pt idx="54">
                  <c:v>510</c:v>
                </c:pt>
                <c:pt idx="55">
                  <c:v>520</c:v>
                </c:pt>
                <c:pt idx="56">
                  <c:v>530</c:v>
                </c:pt>
                <c:pt idx="57">
                  <c:v>540</c:v>
                </c:pt>
                <c:pt idx="58">
                  <c:v>550</c:v>
                </c:pt>
                <c:pt idx="59">
                  <c:v>560</c:v>
                </c:pt>
                <c:pt idx="60">
                  <c:v>565</c:v>
                </c:pt>
                <c:pt idx="61">
                  <c:v>570</c:v>
                </c:pt>
                <c:pt idx="62">
                  <c:v>575</c:v>
                </c:pt>
                <c:pt idx="63">
                  <c:v>580</c:v>
                </c:pt>
                <c:pt idx="64">
                  <c:v>585</c:v>
                </c:pt>
                <c:pt idx="65">
                  <c:v>587</c:v>
                </c:pt>
                <c:pt idx="66">
                  <c:v>588</c:v>
                </c:pt>
                <c:pt idx="67">
                  <c:v>590</c:v>
                </c:pt>
              </c:numCache>
            </c:numRef>
          </c:xVal>
          <c:yVal>
            <c:numRef>
              <c:f>'100Ah 9,5A'!$A$4:$A$71</c:f>
              <c:numCache>
                <c:formatCode>General</c:formatCode>
                <c:ptCount val="68"/>
                <c:pt idx="0">
                  <c:v>13.69</c:v>
                </c:pt>
                <c:pt idx="1">
                  <c:v>13</c:v>
                </c:pt>
                <c:pt idx="2">
                  <c:v>12.74</c:v>
                </c:pt>
                <c:pt idx="3">
                  <c:v>12.42</c:v>
                </c:pt>
                <c:pt idx="4">
                  <c:v>12.39</c:v>
                </c:pt>
                <c:pt idx="5">
                  <c:v>12.39</c:v>
                </c:pt>
                <c:pt idx="6">
                  <c:v>12.38</c:v>
                </c:pt>
                <c:pt idx="7">
                  <c:v>12.36</c:v>
                </c:pt>
                <c:pt idx="8">
                  <c:v>12.35</c:v>
                </c:pt>
                <c:pt idx="9">
                  <c:v>12.33</c:v>
                </c:pt>
                <c:pt idx="10">
                  <c:v>12.3</c:v>
                </c:pt>
                <c:pt idx="11">
                  <c:v>12.28</c:v>
                </c:pt>
                <c:pt idx="12">
                  <c:v>12.27</c:v>
                </c:pt>
                <c:pt idx="13">
                  <c:v>12.25</c:v>
                </c:pt>
                <c:pt idx="14">
                  <c:v>12.23</c:v>
                </c:pt>
                <c:pt idx="15">
                  <c:v>12.21</c:v>
                </c:pt>
                <c:pt idx="16">
                  <c:v>12.19</c:v>
                </c:pt>
                <c:pt idx="17">
                  <c:v>12.17</c:v>
                </c:pt>
                <c:pt idx="18">
                  <c:v>12.15</c:v>
                </c:pt>
                <c:pt idx="19">
                  <c:v>12.12</c:v>
                </c:pt>
                <c:pt idx="20">
                  <c:v>12.1</c:v>
                </c:pt>
                <c:pt idx="21">
                  <c:v>12.1</c:v>
                </c:pt>
                <c:pt idx="22">
                  <c:v>12.09</c:v>
                </c:pt>
                <c:pt idx="23">
                  <c:v>12.08</c:v>
                </c:pt>
                <c:pt idx="24">
                  <c:v>12.06</c:v>
                </c:pt>
                <c:pt idx="25">
                  <c:v>12.04</c:v>
                </c:pt>
                <c:pt idx="26">
                  <c:v>12.02</c:v>
                </c:pt>
                <c:pt idx="27">
                  <c:v>12</c:v>
                </c:pt>
                <c:pt idx="28">
                  <c:v>11.98</c:v>
                </c:pt>
                <c:pt idx="29">
                  <c:v>11.95</c:v>
                </c:pt>
                <c:pt idx="30">
                  <c:v>11.93</c:v>
                </c:pt>
                <c:pt idx="31">
                  <c:v>11.88</c:v>
                </c:pt>
                <c:pt idx="32">
                  <c:v>11.86</c:v>
                </c:pt>
                <c:pt idx="33">
                  <c:v>11.83</c:v>
                </c:pt>
                <c:pt idx="34">
                  <c:v>11.81</c:v>
                </c:pt>
                <c:pt idx="35">
                  <c:v>11.79</c:v>
                </c:pt>
                <c:pt idx="36">
                  <c:v>11.76</c:v>
                </c:pt>
                <c:pt idx="37">
                  <c:v>11.74</c:v>
                </c:pt>
                <c:pt idx="38">
                  <c:v>11.72</c:v>
                </c:pt>
                <c:pt idx="39">
                  <c:v>11.68</c:v>
                </c:pt>
                <c:pt idx="40">
                  <c:v>11.65</c:v>
                </c:pt>
                <c:pt idx="41">
                  <c:v>11.63</c:v>
                </c:pt>
                <c:pt idx="42">
                  <c:v>11.59</c:v>
                </c:pt>
                <c:pt idx="43">
                  <c:v>11.55</c:v>
                </c:pt>
                <c:pt idx="44">
                  <c:v>11.52</c:v>
                </c:pt>
                <c:pt idx="45">
                  <c:v>11.5</c:v>
                </c:pt>
                <c:pt idx="46">
                  <c:v>11.47</c:v>
                </c:pt>
                <c:pt idx="47">
                  <c:v>11.44</c:v>
                </c:pt>
                <c:pt idx="48">
                  <c:v>11.41</c:v>
                </c:pt>
                <c:pt idx="49">
                  <c:v>11.37</c:v>
                </c:pt>
                <c:pt idx="50">
                  <c:v>11.34</c:v>
                </c:pt>
                <c:pt idx="51">
                  <c:v>11.31</c:v>
                </c:pt>
                <c:pt idx="52">
                  <c:v>11.28</c:v>
                </c:pt>
                <c:pt idx="53">
                  <c:v>11.24</c:v>
                </c:pt>
                <c:pt idx="54">
                  <c:v>11.21</c:v>
                </c:pt>
                <c:pt idx="55">
                  <c:v>11.16</c:v>
                </c:pt>
                <c:pt idx="56">
                  <c:v>11.13</c:v>
                </c:pt>
                <c:pt idx="57">
                  <c:v>11.08</c:v>
                </c:pt>
                <c:pt idx="58">
                  <c:v>11.03</c:v>
                </c:pt>
                <c:pt idx="59">
                  <c:v>10.99</c:v>
                </c:pt>
                <c:pt idx="60">
                  <c:v>10.95</c:v>
                </c:pt>
                <c:pt idx="61">
                  <c:v>10.93</c:v>
                </c:pt>
                <c:pt idx="62">
                  <c:v>10.9</c:v>
                </c:pt>
                <c:pt idx="63">
                  <c:v>10.87</c:v>
                </c:pt>
                <c:pt idx="64">
                  <c:v>10.84</c:v>
                </c:pt>
                <c:pt idx="65">
                  <c:v>10.82</c:v>
                </c:pt>
                <c:pt idx="66">
                  <c:v>10.81</c:v>
                </c:pt>
                <c:pt idx="67">
                  <c:v>10.8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0C9-480C-8C59-4825B5E0A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8640672"/>
        <c:axId val="1628642752"/>
      </c:scatterChart>
      <c:valAx>
        <c:axId val="1628640672"/>
        <c:scaling>
          <c:orientation val="minMax"/>
          <c:max val="6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>
                    <a:latin typeface="Arial" panose="020B0604020202020204" pitchFamily="34" charset="0"/>
                    <a:cs typeface="Arial" panose="020B0604020202020204" pitchFamily="34" charset="0"/>
                  </a:rPr>
                  <a:t>Tid [minutter]</a:t>
                </a:r>
              </a:p>
            </c:rich>
          </c:tx>
          <c:layout>
            <c:manualLayout>
              <c:xMode val="edge"/>
              <c:yMode val="edge"/>
              <c:x val="0.42547004783455949"/>
              <c:y val="0.928157645554106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28642752"/>
        <c:crosses val="autoZero"/>
        <c:crossBetween val="midCat"/>
        <c:majorUnit val="100"/>
      </c:valAx>
      <c:valAx>
        <c:axId val="1628642752"/>
        <c:scaling>
          <c:orientation val="minMax"/>
          <c:min val="10.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>
                    <a:latin typeface="Arial" panose="020B0604020202020204" pitchFamily="34" charset="0"/>
                    <a:cs typeface="Arial" panose="020B0604020202020204" pitchFamily="34" charset="0"/>
                  </a:rPr>
                  <a:t>Spenning [V]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28640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274134</xdr:colOff>
      <xdr:row>20</xdr:row>
      <xdr:rowOff>698</xdr:rowOff>
    </xdr:from>
    <xdr:to>
      <xdr:col>10</xdr:col>
      <xdr:colOff>611164</xdr:colOff>
      <xdr:row>40</xdr:row>
      <xdr:rowOff>28823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B196D0C-BA9F-42B5-84FF-50AB75F09F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179367</xdr:colOff>
      <xdr:row>41</xdr:row>
      <xdr:rowOff>98961</xdr:rowOff>
    </xdr:from>
    <xdr:to>
      <xdr:col>12</xdr:col>
      <xdr:colOff>473777</xdr:colOff>
      <xdr:row>64</xdr:row>
      <xdr:rowOff>79970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5D54EA92-21BA-4A95-B8A1-4227D52B2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112567</xdr:colOff>
      <xdr:row>15</xdr:row>
      <xdr:rowOff>49095</xdr:rowOff>
    </xdr:from>
    <xdr:to>
      <xdr:col>8</xdr:col>
      <xdr:colOff>691428</xdr:colOff>
      <xdr:row>18</xdr:row>
      <xdr:rowOff>16886</xdr:rowOff>
    </xdr:to>
    <xdr:pic>
      <xdr:nvPicPr>
        <xdr:cNvPr id="8" name="Bilde 7">
          <a:extLst>
            <a:ext uri="{FF2B5EF4-FFF2-40B4-BE49-F238E27FC236}">
              <a16:creationId xmlns:a16="http://schemas.microsoft.com/office/drawing/2014/main" id="{A1A0774B-45DB-4471-A2EF-645C00EBC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7591" y="2776710"/>
          <a:ext cx="2605088" cy="513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291119</xdr:colOff>
      <xdr:row>19</xdr:row>
      <xdr:rowOff>101785</xdr:rowOff>
    </xdr:from>
    <xdr:to>
      <xdr:col>10</xdr:col>
      <xdr:colOff>520994</xdr:colOff>
      <xdr:row>39</xdr:row>
      <xdr:rowOff>129910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EC46F7D-3FB0-4C6A-97A2-B8007395A5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265339</xdr:colOff>
      <xdr:row>41</xdr:row>
      <xdr:rowOff>34584</xdr:rowOff>
    </xdr:from>
    <xdr:to>
      <xdr:col>12</xdr:col>
      <xdr:colOff>404812</xdr:colOff>
      <xdr:row>64</xdr:row>
      <xdr:rowOff>166687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54815DBC-85DB-44A1-9BA4-3E057F1734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158750</xdr:colOff>
      <xdr:row>15</xdr:row>
      <xdr:rowOff>95249</xdr:rowOff>
    </xdr:from>
    <xdr:to>
      <xdr:col>8</xdr:col>
      <xdr:colOff>858838</xdr:colOff>
      <xdr:row>18</xdr:row>
      <xdr:rowOff>138113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72B2D044-8798-497A-A0CB-206B9C5B8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8938" y="2833687"/>
          <a:ext cx="2986088" cy="5905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315216</xdr:colOff>
      <xdr:row>19</xdr:row>
      <xdr:rowOff>113096</xdr:rowOff>
    </xdr:from>
    <xdr:to>
      <xdr:col>10</xdr:col>
      <xdr:colOff>478062</xdr:colOff>
      <xdr:row>39</xdr:row>
      <xdr:rowOff>8929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8D46074-527D-49F0-9EF3-3EF42D21CD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333374</xdr:colOff>
      <xdr:row>37</xdr:row>
      <xdr:rowOff>160734</xdr:rowOff>
    </xdr:from>
    <xdr:to>
      <xdr:col>13</xdr:col>
      <xdr:colOff>263337</xdr:colOff>
      <xdr:row>59</xdr:row>
      <xdr:rowOff>112059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BE28AAD2-F02D-480A-AB16-405454B508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89645</xdr:colOff>
      <xdr:row>16</xdr:row>
      <xdr:rowOff>19592</xdr:rowOff>
    </xdr:from>
    <xdr:to>
      <xdr:col>8</xdr:col>
      <xdr:colOff>621085</xdr:colOff>
      <xdr:row>18</xdr:row>
      <xdr:rowOff>165287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60300324-0128-4472-B098-A70D5CF24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5601" y="2888298"/>
          <a:ext cx="2643749" cy="5042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539245</xdr:colOff>
      <xdr:row>21</xdr:row>
      <xdr:rowOff>158496</xdr:rowOff>
    </xdr:from>
    <xdr:to>
      <xdr:col>11</xdr:col>
      <xdr:colOff>19467</xdr:colOff>
      <xdr:row>41</xdr:row>
      <xdr:rowOff>55842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B3D144D-E6E3-4664-A942-B4740FB6C7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248330</xdr:colOff>
      <xdr:row>42</xdr:row>
      <xdr:rowOff>161584</xdr:rowOff>
    </xdr:from>
    <xdr:to>
      <xdr:col>12</xdr:col>
      <xdr:colOff>231321</xdr:colOff>
      <xdr:row>66</xdr:row>
      <xdr:rowOff>163286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3AB06DC7-5FF9-4DE5-81F2-898097B55A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122464</xdr:colOff>
      <xdr:row>16</xdr:row>
      <xdr:rowOff>32854</xdr:rowOff>
    </xdr:from>
    <xdr:to>
      <xdr:col>8</xdr:col>
      <xdr:colOff>706891</xdr:colOff>
      <xdr:row>19</xdr:row>
      <xdr:rowOff>42863</xdr:rowOff>
    </xdr:to>
    <xdr:pic>
      <xdr:nvPicPr>
        <xdr:cNvPr id="8" name="Bilde 7">
          <a:extLst>
            <a:ext uri="{FF2B5EF4-FFF2-40B4-BE49-F238E27FC236}">
              <a16:creationId xmlns:a16="http://schemas.microsoft.com/office/drawing/2014/main" id="{AD661E41-DD84-4CBC-8EEB-47F5DE523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7393" y="2971997"/>
          <a:ext cx="2788784" cy="561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348139</xdr:colOff>
      <xdr:row>21</xdr:row>
      <xdr:rowOff>109800</xdr:rowOff>
    </xdr:from>
    <xdr:to>
      <xdr:col>11</xdr:col>
      <xdr:colOff>632731</xdr:colOff>
      <xdr:row>46</xdr:row>
      <xdr:rowOff>6803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9C92CB0-A7BA-4121-8794-4CEB110670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277400</xdr:colOff>
      <xdr:row>47</xdr:row>
      <xdr:rowOff>64784</xdr:rowOff>
    </xdr:from>
    <xdr:to>
      <xdr:col>14</xdr:col>
      <xdr:colOff>166688</xdr:colOff>
      <xdr:row>75</xdr:row>
      <xdr:rowOff>129266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3040A1A3-FC29-4C72-8B96-4F5835572D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142875</xdr:colOff>
      <xdr:row>16</xdr:row>
      <xdr:rowOff>46094</xdr:rowOff>
    </xdr:from>
    <xdr:to>
      <xdr:col>8</xdr:col>
      <xdr:colOff>650421</xdr:colOff>
      <xdr:row>19</xdr:row>
      <xdr:rowOff>8844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83271524-DAE1-49F8-89DF-6768CE40E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2985237"/>
          <a:ext cx="2487386" cy="513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332138</xdr:colOff>
      <xdr:row>20</xdr:row>
      <xdr:rowOff>50716</xdr:rowOff>
    </xdr:from>
    <xdr:to>
      <xdr:col>10</xdr:col>
      <xdr:colOff>393160</xdr:colOff>
      <xdr:row>40</xdr:row>
      <xdr:rowOff>13898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73EFD7D-1588-4357-B5CC-7C9D1AB217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227920</xdr:colOff>
      <xdr:row>41</xdr:row>
      <xdr:rowOff>1700</xdr:rowOff>
    </xdr:from>
    <xdr:to>
      <xdr:col>11</xdr:col>
      <xdr:colOff>625928</xdr:colOff>
      <xdr:row>63</xdr:row>
      <xdr:rowOff>74838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264C7703-EAC4-4A1F-89DA-2C0CDC077C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170504</xdr:colOff>
      <xdr:row>15</xdr:row>
      <xdr:rowOff>47624</xdr:rowOff>
    </xdr:from>
    <xdr:to>
      <xdr:col>8</xdr:col>
      <xdr:colOff>689203</xdr:colOff>
      <xdr:row>18</xdr:row>
      <xdr:rowOff>22452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E2131804-C8C4-4450-802E-057998498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2237" y="2803071"/>
          <a:ext cx="2580180" cy="525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224517</xdr:colOff>
      <xdr:row>20</xdr:row>
      <xdr:rowOff>108856</xdr:rowOff>
    </xdr:from>
    <xdr:to>
      <xdr:col>10</xdr:col>
      <xdr:colOff>266694</xdr:colOff>
      <xdr:row>40</xdr:row>
      <xdr:rowOff>122973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583ADA0-A3F9-408B-80C0-D1327F5CC0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227409</xdr:colOff>
      <xdr:row>34</xdr:row>
      <xdr:rowOff>144065</xdr:rowOff>
    </xdr:from>
    <xdr:ext cx="65" cy="172227"/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529FAD05-7CED-48CD-9C7A-1D25F529A57B}"/>
            </a:ext>
          </a:extLst>
        </xdr:cNvPr>
        <xdr:cNvSpPr txBox="1"/>
      </xdr:nvSpPr>
      <xdr:spPr>
        <a:xfrm>
          <a:off x="9247584" y="629721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nb-NO" sz="1100"/>
        </a:p>
      </xdr:txBody>
    </xdr:sp>
    <xdr:clientData/>
  </xdr:oneCellAnchor>
  <xdr:twoCellAnchor>
    <xdr:from>
      <xdr:col>3</xdr:col>
      <xdr:colOff>250032</xdr:colOff>
      <xdr:row>41</xdr:row>
      <xdr:rowOff>47625</xdr:rowOff>
    </xdr:from>
    <xdr:to>
      <xdr:col>11</xdr:col>
      <xdr:colOff>409575</xdr:colOff>
      <xdr:row>63</xdr:row>
      <xdr:rowOff>33338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5ED68CE7-5FCB-4437-98BA-5C725CA111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128586</xdr:colOff>
      <xdr:row>16</xdr:row>
      <xdr:rowOff>18346</xdr:rowOff>
    </xdr:from>
    <xdr:to>
      <xdr:col>8</xdr:col>
      <xdr:colOff>681036</xdr:colOff>
      <xdr:row>19</xdr:row>
      <xdr:rowOff>14286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870DCE98-53E1-4598-993E-0B52597CB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4" y="2913946"/>
          <a:ext cx="2681287" cy="5388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345697</xdr:colOff>
      <xdr:row>20</xdr:row>
      <xdr:rowOff>153059</xdr:rowOff>
    </xdr:from>
    <xdr:to>
      <xdr:col>10</xdr:col>
      <xdr:colOff>615870</xdr:colOff>
      <xdr:row>40</xdr:row>
      <xdr:rowOff>89597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652E270-C26D-40F5-B042-AECD7419B5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364841</xdr:colOff>
      <xdr:row>40</xdr:row>
      <xdr:rowOff>180295</xdr:rowOff>
    </xdr:from>
    <xdr:to>
      <xdr:col>11</xdr:col>
      <xdr:colOff>318407</xdr:colOff>
      <xdr:row>62</xdr:row>
      <xdr:rowOff>180293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8343F1B8-1BB0-4238-9305-4436100BE8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156482</xdr:colOff>
      <xdr:row>15</xdr:row>
      <xdr:rowOff>19622</xdr:rowOff>
    </xdr:from>
    <xdr:to>
      <xdr:col>8</xdr:col>
      <xdr:colOff>688522</xdr:colOff>
      <xdr:row>18</xdr:row>
      <xdr:rowOff>2043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99260F-2AFD-460D-84A5-2B681E9C0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1" y="2775069"/>
          <a:ext cx="2702378" cy="533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</sheetPr>
  <dimension ref="A1:AH82"/>
  <sheetViews>
    <sheetView zoomScale="40" zoomScaleNormal="40" workbookViewId="0">
      <selection activeCell="AE2" sqref="AE2:AF57"/>
    </sheetView>
  </sheetViews>
  <sheetFormatPr baseColWidth="10" defaultRowHeight="14.25" x14ac:dyDescent="0.45"/>
  <cols>
    <col min="9" max="9" width="14.3984375" bestFit="1" customWidth="1"/>
    <col min="10" max="10" width="12.53125" bestFit="1" customWidth="1"/>
    <col min="20" max="20" width="13.796875" bestFit="1" customWidth="1"/>
  </cols>
  <sheetData>
    <row r="1" spans="1:33" x14ac:dyDescent="0.45">
      <c r="A1" s="64" t="s">
        <v>4</v>
      </c>
      <c r="B1" s="64"/>
      <c r="C1" s="64"/>
      <c r="D1" s="64"/>
    </row>
    <row r="2" spans="1:33" x14ac:dyDescent="0.45">
      <c r="A2" s="64"/>
      <c r="B2" s="64"/>
      <c r="C2" s="64"/>
      <c r="D2" s="64"/>
      <c r="I2" s="1" t="s">
        <v>6</v>
      </c>
      <c r="J2" s="1">
        <v>2.2999999999999998</v>
      </c>
      <c r="K2" t="s">
        <v>1</v>
      </c>
      <c r="L2" t="s">
        <v>7</v>
      </c>
      <c r="M2">
        <f>12/J2</f>
        <v>5.2173913043478262</v>
      </c>
      <c r="P2" s="1" t="s">
        <v>6</v>
      </c>
      <c r="Q2" s="1">
        <v>29.1</v>
      </c>
      <c r="R2" t="s">
        <v>1</v>
      </c>
      <c r="S2" t="s">
        <v>7</v>
      </c>
      <c r="T2">
        <f>12/Q2</f>
        <v>0.41237113402061853</v>
      </c>
      <c r="X2" s="1" t="s">
        <v>6</v>
      </c>
      <c r="Y2" s="1">
        <v>37.5</v>
      </c>
      <c r="Z2" t="s">
        <v>1</v>
      </c>
      <c r="AE2" s="1" t="s">
        <v>6</v>
      </c>
      <c r="AF2" s="1">
        <v>58.3</v>
      </c>
      <c r="AG2" t="s">
        <v>1</v>
      </c>
    </row>
    <row r="3" spans="1:33" x14ac:dyDescent="0.45">
      <c r="A3" s="1">
        <v>3</v>
      </c>
      <c r="B3" s="1" t="s">
        <v>2</v>
      </c>
      <c r="C3" s="1">
        <v>92</v>
      </c>
      <c r="D3" s="1" t="s">
        <v>1</v>
      </c>
      <c r="I3" s="1" t="s">
        <v>0</v>
      </c>
      <c r="J3" s="1" t="s">
        <v>13</v>
      </c>
      <c r="P3" s="1" t="s">
        <v>0</v>
      </c>
      <c r="Q3" s="1" t="s">
        <v>15</v>
      </c>
      <c r="X3" s="1" t="s">
        <v>0</v>
      </c>
      <c r="Y3" s="1" t="s">
        <v>15</v>
      </c>
      <c r="AE3" s="1" t="s">
        <v>0</v>
      </c>
      <c r="AF3" s="1" t="s">
        <v>15</v>
      </c>
    </row>
    <row r="4" spans="1:33" x14ac:dyDescent="0.45">
      <c r="A4" s="1">
        <v>5</v>
      </c>
      <c r="B4" s="1" t="s">
        <v>2</v>
      </c>
      <c r="C4" s="1">
        <v>76</v>
      </c>
      <c r="D4" s="1" t="s">
        <v>1</v>
      </c>
      <c r="I4" s="1">
        <v>13.06</v>
      </c>
      <c r="J4" s="1">
        <v>0</v>
      </c>
      <c r="L4" t="s">
        <v>10</v>
      </c>
      <c r="P4" s="1">
        <v>13</v>
      </c>
      <c r="Q4" s="1">
        <v>0</v>
      </c>
      <c r="X4" s="1">
        <v>13.04</v>
      </c>
      <c r="Y4" s="1">
        <v>0</v>
      </c>
      <c r="AA4" t="s">
        <v>10</v>
      </c>
      <c r="AE4" s="1">
        <v>13.06</v>
      </c>
      <c r="AF4" s="1">
        <v>0</v>
      </c>
    </row>
    <row r="5" spans="1:33" x14ac:dyDescent="0.45">
      <c r="A5" s="1">
        <v>10</v>
      </c>
      <c r="B5" s="1" t="s">
        <v>2</v>
      </c>
      <c r="C5" s="1">
        <v>52</v>
      </c>
      <c r="D5" s="1" t="s">
        <v>1</v>
      </c>
      <c r="I5" s="1">
        <v>12.75</v>
      </c>
      <c r="J5" s="1">
        <v>0.25</v>
      </c>
      <c r="L5" t="s">
        <v>14</v>
      </c>
      <c r="P5" s="1">
        <v>12.15</v>
      </c>
      <c r="Q5" s="1">
        <v>5</v>
      </c>
      <c r="T5" t="s">
        <v>10</v>
      </c>
      <c r="X5" s="1">
        <v>12.48</v>
      </c>
      <c r="Y5" s="1">
        <v>1</v>
      </c>
      <c r="AA5">
        <v>16.7</v>
      </c>
      <c r="AB5" t="s">
        <v>17</v>
      </c>
      <c r="AE5" s="1">
        <v>12.38</v>
      </c>
      <c r="AF5" s="1">
        <v>2</v>
      </c>
    </row>
    <row r="6" spans="1:33" x14ac:dyDescent="0.45">
      <c r="A6" s="1">
        <v>15</v>
      </c>
      <c r="B6" s="1" t="s">
        <v>2</v>
      </c>
      <c r="C6" s="1">
        <v>40</v>
      </c>
      <c r="D6" s="1" t="s">
        <v>1</v>
      </c>
      <c r="I6" s="1">
        <v>12.62</v>
      </c>
      <c r="J6" s="1">
        <v>0.5</v>
      </c>
      <c r="P6" s="1">
        <v>12.02</v>
      </c>
      <c r="Q6" s="1">
        <v>10</v>
      </c>
      <c r="T6" t="s">
        <v>11</v>
      </c>
      <c r="U6">
        <f>24.4*60</f>
        <v>1464</v>
      </c>
      <c r="V6" t="s">
        <v>16</v>
      </c>
      <c r="X6" s="1">
        <v>12</v>
      </c>
      <c r="Y6" s="1">
        <v>5</v>
      </c>
      <c r="AE6" s="1">
        <v>12.03</v>
      </c>
      <c r="AF6" s="1">
        <v>5</v>
      </c>
    </row>
    <row r="7" spans="1:33" x14ac:dyDescent="0.45">
      <c r="A7" s="1">
        <v>20</v>
      </c>
      <c r="B7" s="1" t="s">
        <v>2</v>
      </c>
      <c r="C7" s="1">
        <v>32.5</v>
      </c>
      <c r="D7" s="1" t="s">
        <v>1</v>
      </c>
      <c r="I7" s="1">
        <v>12.5</v>
      </c>
      <c r="J7" s="1">
        <v>1</v>
      </c>
      <c r="P7" s="1">
        <v>11.95</v>
      </c>
      <c r="Q7" s="1">
        <v>20</v>
      </c>
      <c r="X7" s="1">
        <v>11.94</v>
      </c>
      <c r="Y7" s="1">
        <v>7</v>
      </c>
      <c r="AA7">
        <f>AA5*60</f>
        <v>1002</v>
      </c>
      <c r="AB7" t="s">
        <v>16</v>
      </c>
      <c r="AE7" s="1">
        <v>11.84</v>
      </c>
      <c r="AF7" s="1">
        <v>10</v>
      </c>
    </row>
    <row r="8" spans="1:33" x14ac:dyDescent="0.45">
      <c r="A8" s="1">
        <v>30</v>
      </c>
      <c r="B8" s="1" t="s">
        <v>2</v>
      </c>
      <c r="C8" s="1">
        <v>24.7</v>
      </c>
      <c r="D8" s="1" t="s">
        <v>1</v>
      </c>
      <c r="I8" s="1">
        <v>12.46</v>
      </c>
      <c r="J8" s="1">
        <v>2</v>
      </c>
      <c r="P8" s="1">
        <v>11.92</v>
      </c>
      <c r="Q8" s="1">
        <v>30</v>
      </c>
      <c r="X8" s="1">
        <v>11.85</v>
      </c>
      <c r="Y8" s="1">
        <v>10</v>
      </c>
      <c r="AE8" s="1">
        <v>11.7</v>
      </c>
      <c r="AF8" s="1">
        <v>20</v>
      </c>
    </row>
    <row r="9" spans="1:33" x14ac:dyDescent="0.45">
      <c r="A9" s="1">
        <v>45</v>
      </c>
      <c r="B9" s="1" t="s">
        <v>2</v>
      </c>
      <c r="C9" s="1">
        <v>18.2</v>
      </c>
      <c r="D9" s="1" t="s">
        <v>1</v>
      </c>
      <c r="I9" s="1">
        <v>12.46</v>
      </c>
      <c r="J9" s="1">
        <v>10</v>
      </c>
      <c r="P9" s="1">
        <v>11.92</v>
      </c>
      <c r="Q9" s="1">
        <v>60</v>
      </c>
      <c r="X9" s="1">
        <v>11.83</v>
      </c>
      <c r="Y9" s="1">
        <v>20</v>
      </c>
      <c r="AE9" s="1">
        <v>11.68</v>
      </c>
      <c r="AF9" s="1">
        <v>30</v>
      </c>
    </row>
    <row r="10" spans="1:33" x14ac:dyDescent="0.45">
      <c r="A10" s="1">
        <v>1</v>
      </c>
      <c r="B10" s="1" t="s">
        <v>3</v>
      </c>
      <c r="C10" s="1">
        <v>14.9</v>
      </c>
      <c r="D10" s="1" t="s">
        <v>1</v>
      </c>
      <c r="I10" s="1">
        <v>12.44</v>
      </c>
      <c r="J10" s="1">
        <v>20</v>
      </c>
      <c r="P10" s="1">
        <v>11.91</v>
      </c>
      <c r="Q10" s="1">
        <v>90</v>
      </c>
      <c r="X10" s="1">
        <v>11.83</v>
      </c>
      <c r="Y10" s="1">
        <v>30</v>
      </c>
      <c r="AE10" s="1">
        <v>11.67</v>
      </c>
      <c r="AF10" s="1">
        <v>40</v>
      </c>
    </row>
    <row r="11" spans="1:33" x14ac:dyDescent="0.45">
      <c r="A11" s="1">
        <v>2</v>
      </c>
      <c r="B11" s="1" t="s">
        <v>3</v>
      </c>
      <c r="C11" s="1">
        <v>9</v>
      </c>
      <c r="D11" s="1" t="s">
        <v>1</v>
      </c>
      <c r="I11" s="1">
        <v>12.41</v>
      </c>
      <c r="J11" s="1">
        <v>30</v>
      </c>
      <c r="P11" s="1">
        <v>11.89</v>
      </c>
      <c r="Q11" s="1">
        <v>120</v>
      </c>
      <c r="X11" s="1">
        <v>11.83</v>
      </c>
      <c r="Y11" s="1">
        <v>60</v>
      </c>
      <c r="AE11" s="1">
        <v>11.67</v>
      </c>
      <c r="AF11" s="1">
        <v>50</v>
      </c>
    </row>
    <row r="12" spans="1:33" x14ac:dyDescent="0.45">
      <c r="A12" s="1">
        <v>3</v>
      </c>
      <c r="B12" s="1" t="s">
        <v>3</v>
      </c>
      <c r="C12" s="1">
        <v>6.8</v>
      </c>
      <c r="D12" s="1" t="s">
        <v>1</v>
      </c>
      <c r="I12" s="1">
        <v>12.39</v>
      </c>
      <c r="J12" s="1">
        <v>40</v>
      </c>
      <c r="P12" s="1">
        <v>11.88</v>
      </c>
      <c r="Q12" s="1">
        <v>150</v>
      </c>
      <c r="X12" s="1">
        <v>11.82</v>
      </c>
      <c r="Y12" s="1">
        <v>90</v>
      </c>
      <c r="AE12" s="1">
        <v>11.66</v>
      </c>
      <c r="AF12" s="1">
        <v>60</v>
      </c>
    </row>
    <row r="13" spans="1:33" x14ac:dyDescent="0.45">
      <c r="A13" s="1">
        <v>5</v>
      </c>
      <c r="B13" s="1" t="s">
        <v>3</v>
      </c>
      <c r="C13" s="1">
        <v>4.2</v>
      </c>
      <c r="D13" s="1" t="s">
        <v>1</v>
      </c>
      <c r="I13" s="1">
        <v>12.37</v>
      </c>
      <c r="J13" s="1">
        <v>50</v>
      </c>
      <c r="P13" s="1">
        <v>11.87</v>
      </c>
      <c r="Q13" s="1">
        <v>180</v>
      </c>
      <c r="X13" s="1">
        <v>11.8</v>
      </c>
      <c r="Y13" s="1">
        <v>120</v>
      </c>
      <c r="AE13" s="1">
        <v>11.65</v>
      </c>
      <c r="AF13" s="1">
        <v>70</v>
      </c>
    </row>
    <row r="14" spans="1:33" x14ac:dyDescent="0.45">
      <c r="A14" s="1">
        <v>8</v>
      </c>
      <c r="B14" s="1" t="s">
        <v>3</v>
      </c>
      <c r="C14" s="1">
        <v>2.7</v>
      </c>
      <c r="D14" s="1" t="s">
        <v>1</v>
      </c>
      <c r="I14" s="1">
        <v>12.35</v>
      </c>
      <c r="J14" s="1">
        <v>60</v>
      </c>
      <c r="P14" s="1">
        <v>11.85</v>
      </c>
      <c r="Q14" s="1">
        <v>210</v>
      </c>
      <c r="X14" s="1">
        <v>11.79</v>
      </c>
      <c r="Y14" s="1">
        <v>150</v>
      </c>
      <c r="AE14" s="1">
        <v>11.64</v>
      </c>
      <c r="AF14" s="1">
        <v>80</v>
      </c>
    </row>
    <row r="15" spans="1:33" x14ac:dyDescent="0.45">
      <c r="A15" s="1">
        <v>10</v>
      </c>
      <c r="B15" s="1" t="s">
        <v>3</v>
      </c>
      <c r="C15" s="1">
        <v>2.2999999999999998</v>
      </c>
      <c r="D15" s="1" t="s">
        <v>1</v>
      </c>
      <c r="I15" s="1">
        <v>12.33</v>
      </c>
      <c r="J15" s="1">
        <v>70</v>
      </c>
      <c r="P15" s="1">
        <v>11.84</v>
      </c>
      <c r="Q15" s="1">
        <v>240</v>
      </c>
      <c r="X15" s="1">
        <v>11.78</v>
      </c>
      <c r="Y15" s="1">
        <v>180</v>
      </c>
      <c r="AE15" s="1">
        <v>11.63</v>
      </c>
      <c r="AF15" s="1">
        <v>90</v>
      </c>
    </row>
    <row r="16" spans="1:33" x14ac:dyDescent="0.45">
      <c r="A16" s="1">
        <v>20</v>
      </c>
      <c r="B16" s="1" t="s">
        <v>3</v>
      </c>
      <c r="C16" s="1">
        <v>1.2</v>
      </c>
      <c r="D16" s="1" t="s">
        <v>1</v>
      </c>
      <c r="I16" s="1">
        <v>12.31</v>
      </c>
      <c r="J16" s="1">
        <v>80</v>
      </c>
      <c r="P16" s="1">
        <v>11.82</v>
      </c>
      <c r="Q16" s="1">
        <v>270</v>
      </c>
      <c r="X16" s="1">
        <v>11.76</v>
      </c>
      <c r="Y16" s="1">
        <v>210</v>
      </c>
      <c r="AE16" s="1">
        <v>11.61</v>
      </c>
      <c r="AF16" s="1">
        <v>100</v>
      </c>
    </row>
    <row r="17" spans="1:32" x14ac:dyDescent="0.45">
      <c r="I17" s="1">
        <v>12.29</v>
      </c>
      <c r="J17" s="1">
        <v>90</v>
      </c>
      <c r="P17" s="1">
        <v>11.8</v>
      </c>
      <c r="Q17" s="1">
        <v>300</v>
      </c>
      <c r="X17" s="1">
        <v>11.74</v>
      </c>
      <c r="Y17" s="1">
        <v>240</v>
      </c>
      <c r="AE17" s="1">
        <v>11.6</v>
      </c>
      <c r="AF17" s="1">
        <v>110</v>
      </c>
    </row>
    <row r="18" spans="1:32" x14ac:dyDescent="0.45">
      <c r="A18" t="s">
        <v>0</v>
      </c>
      <c r="B18">
        <v>12</v>
      </c>
      <c r="C18" t="s">
        <v>8</v>
      </c>
      <c r="I18" s="1">
        <v>12.27</v>
      </c>
      <c r="J18" s="1">
        <v>100</v>
      </c>
      <c r="P18" s="1">
        <v>11.79</v>
      </c>
      <c r="Q18" s="1">
        <v>330</v>
      </c>
      <c r="X18" s="1">
        <v>11.72</v>
      </c>
      <c r="Y18" s="1">
        <v>270</v>
      </c>
      <c r="AE18" s="1">
        <v>11.59</v>
      </c>
      <c r="AF18" s="1">
        <v>120</v>
      </c>
    </row>
    <row r="19" spans="1:32" x14ac:dyDescent="0.45">
      <c r="I19" s="1">
        <v>12.25</v>
      </c>
      <c r="J19" s="1">
        <v>110</v>
      </c>
      <c r="P19" s="1">
        <v>11.77</v>
      </c>
      <c r="Q19" s="1">
        <v>360</v>
      </c>
      <c r="X19" s="1">
        <v>11.7</v>
      </c>
      <c r="Y19" s="1">
        <v>300</v>
      </c>
      <c r="AE19" s="1">
        <v>11.58</v>
      </c>
      <c r="AF19" s="1">
        <v>130</v>
      </c>
    </row>
    <row r="20" spans="1:32" x14ac:dyDescent="0.45">
      <c r="I20" s="1">
        <v>12.22</v>
      </c>
      <c r="J20" s="1">
        <v>120</v>
      </c>
      <c r="P20" s="1">
        <v>11.76</v>
      </c>
      <c r="Q20" s="1">
        <v>390</v>
      </c>
      <c r="X20" s="1">
        <v>11.67</v>
      </c>
      <c r="Y20" s="1">
        <v>330</v>
      </c>
      <c r="AE20" s="1">
        <v>11.56</v>
      </c>
      <c r="AF20" s="1">
        <v>140</v>
      </c>
    </row>
    <row r="21" spans="1:32" x14ac:dyDescent="0.45">
      <c r="I21" s="1">
        <v>12.2</v>
      </c>
      <c r="J21" s="1">
        <v>130</v>
      </c>
      <c r="P21" s="1">
        <v>11.75</v>
      </c>
      <c r="Q21" s="1">
        <v>420</v>
      </c>
      <c r="X21" s="1">
        <v>11.65</v>
      </c>
      <c r="Y21" s="1">
        <v>360</v>
      </c>
      <c r="AE21" s="1">
        <v>11.54</v>
      </c>
      <c r="AF21" s="1">
        <v>150</v>
      </c>
    </row>
    <row r="22" spans="1:32" x14ac:dyDescent="0.45">
      <c r="I22" s="1">
        <v>12.18</v>
      </c>
      <c r="J22" s="1">
        <v>140</v>
      </c>
      <c r="P22" s="1">
        <v>11.73</v>
      </c>
      <c r="Q22" s="1">
        <v>450</v>
      </c>
      <c r="X22" s="1">
        <v>11.63</v>
      </c>
      <c r="Y22" s="1">
        <v>390</v>
      </c>
      <c r="AE22" s="1">
        <v>11.53</v>
      </c>
      <c r="AF22" s="1">
        <v>160</v>
      </c>
    </row>
    <row r="23" spans="1:32" x14ac:dyDescent="0.45">
      <c r="I23" s="1">
        <v>12.16</v>
      </c>
      <c r="J23" s="1">
        <v>150</v>
      </c>
      <c r="P23" s="1">
        <v>11.71</v>
      </c>
      <c r="Q23" s="1">
        <v>480</v>
      </c>
      <c r="X23" s="1">
        <v>11.6</v>
      </c>
      <c r="Y23" s="1">
        <v>420</v>
      </c>
      <c r="AE23" s="1">
        <v>11.51</v>
      </c>
      <c r="AF23" s="1">
        <v>170</v>
      </c>
    </row>
    <row r="24" spans="1:32" x14ac:dyDescent="0.45">
      <c r="I24" s="1">
        <v>12.14</v>
      </c>
      <c r="J24" s="1">
        <v>160</v>
      </c>
      <c r="P24" s="1">
        <v>11.7</v>
      </c>
      <c r="Q24" s="1">
        <v>510</v>
      </c>
      <c r="X24" s="1">
        <v>11.57</v>
      </c>
      <c r="Y24" s="1">
        <v>450</v>
      </c>
      <c r="AE24" s="1">
        <v>11.5</v>
      </c>
      <c r="AF24" s="1">
        <v>180</v>
      </c>
    </row>
    <row r="25" spans="1:32" x14ac:dyDescent="0.45">
      <c r="I25" s="1">
        <v>12.12</v>
      </c>
      <c r="J25" s="1">
        <v>170</v>
      </c>
      <c r="P25" s="1">
        <v>11.68</v>
      </c>
      <c r="Q25" s="1">
        <v>540</v>
      </c>
      <c r="X25" s="1">
        <v>11.55</v>
      </c>
      <c r="Y25" s="1">
        <v>480</v>
      </c>
      <c r="AE25" s="1">
        <v>11.49</v>
      </c>
      <c r="AF25" s="1">
        <v>190</v>
      </c>
    </row>
    <row r="26" spans="1:32" x14ac:dyDescent="0.45">
      <c r="I26" s="1">
        <v>12.1</v>
      </c>
      <c r="J26" s="1">
        <v>180</v>
      </c>
      <c r="P26" s="1">
        <v>11.66</v>
      </c>
      <c r="Q26" s="1">
        <v>570</v>
      </c>
      <c r="X26" s="1">
        <v>11.52</v>
      </c>
      <c r="Y26" s="1">
        <v>510</v>
      </c>
      <c r="AE26" s="1">
        <v>11.47</v>
      </c>
      <c r="AF26" s="1">
        <v>200</v>
      </c>
    </row>
    <row r="27" spans="1:32" x14ac:dyDescent="0.45">
      <c r="I27" s="1">
        <v>12.08</v>
      </c>
      <c r="J27" s="1">
        <v>190</v>
      </c>
      <c r="P27" s="1">
        <v>11.65</v>
      </c>
      <c r="Q27" s="1">
        <v>600</v>
      </c>
      <c r="X27" s="1">
        <v>11.49</v>
      </c>
      <c r="Y27" s="1">
        <v>540</v>
      </c>
      <c r="AE27" s="1">
        <v>11.46</v>
      </c>
      <c r="AF27" s="1">
        <v>210</v>
      </c>
    </row>
    <row r="28" spans="1:32" x14ac:dyDescent="0.45">
      <c r="I28" s="1">
        <v>12.06</v>
      </c>
      <c r="J28" s="1">
        <v>200</v>
      </c>
      <c r="P28" s="1">
        <v>11.63</v>
      </c>
      <c r="Q28" s="1">
        <v>630</v>
      </c>
      <c r="X28" s="1">
        <v>11.46</v>
      </c>
      <c r="Y28" s="1">
        <v>570</v>
      </c>
      <c r="AE28" s="1">
        <v>11.44</v>
      </c>
      <c r="AF28" s="1">
        <v>220</v>
      </c>
    </row>
    <row r="29" spans="1:32" x14ac:dyDescent="0.45">
      <c r="I29" s="1">
        <v>12.04</v>
      </c>
      <c r="J29" s="1">
        <v>210</v>
      </c>
      <c r="P29" s="1">
        <v>11.62</v>
      </c>
      <c r="Q29" s="1">
        <v>660</v>
      </c>
      <c r="X29" s="1">
        <v>11.43</v>
      </c>
      <c r="Y29" s="1">
        <v>600</v>
      </c>
      <c r="AE29" s="1">
        <v>11.43</v>
      </c>
      <c r="AF29" s="1">
        <v>230</v>
      </c>
    </row>
    <row r="30" spans="1:32" x14ac:dyDescent="0.45">
      <c r="I30" s="1">
        <v>12.02</v>
      </c>
      <c r="J30" s="1">
        <v>220</v>
      </c>
      <c r="P30" s="1">
        <v>11.59</v>
      </c>
      <c r="Q30" s="1">
        <v>690</v>
      </c>
      <c r="X30" s="1">
        <v>11.4</v>
      </c>
      <c r="Y30" s="1">
        <v>630</v>
      </c>
      <c r="AE30" s="1">
        <v>11.4</v>
      </c>
      <c r="AF30" s="1">
        <v>240</v>
      </c>
    </row>
    <row r="31" spans="1:32" x14ac:dyDescent="0.45">
      <c r="I31" s="1">
        <v>12</v>
      </c>
      <c r="J31" s="1">
        <v>230</v>
      </c>
      <c r="P31" s="1">
        <v>11.57</v>
      </c>
      <c r="Q31" s="1">
        <v>720</v>
      </c>
      <c r="X31" s="1">
        <v>11.37</v>
      </c>
      <c r="Y31" s="1">
        <v>660</v>
      </c>
      <c r="AE31" s="1">
        <v>11.38</v>
      </c>
      <c r="AF31" s="1">
        <v>250</v>
      </c>
    </row>
    <row r="32" spans="1:32" x14ac:dyDescent="0.45">
      <c r="I32" s="1">
        <v>11.99</v>
      </c>
      <c r="J32" s="1">
        <v>240</v>
      </c>
      <c r="P32" s="1">
        <v>11.56</v>
      </c>
      <c r="Q32" s="1">
        <v>750</v>
      </c>
      <c r="X32" s="1">
        <v>11.33</v>
      </c>
      <c r="Y32" s="1">
        <v>690</v>
      </c>
      <c r="AE32" s="1">
        <v>11.37</v>
      </c>
      <c r="AF32" s="1">
        <v>260</v>
      </c>
    </row>
    <row r="33" spans="9:32" x14ac:dyDescent="0.45">
      <c r="I33" s="1">
        <v>11.97</v>
      </c>
      <c r="J33" s="1">
        <v>250</v>
      </c>
      <c r="P33" s="1">
        <v>11.54</v>
      </c>
      <c r="Q33" s="1">
        <v>780</v>
      </c>
      <c r="X33" s="1">
        <v>11.29</v>
      </c>
      <c r="Y33" s="1">
        <v>720</v>
      </c>
      <c r="AE33" s="1">
        <v>11.35</v>
      </c>
      <c r="AF33" s="1">
        <v>270</v>
      </c>
    </row>
    <row r="34" spans="9:32" x14ac:dyDescent="0.45">
      <c r="I34" s="1">
        <v>11.95</v>
      </c>
      <c r="J34" s="1">
        <v>260</v>
      </c>
      <c r="P34" s="1">
        <v>11.52</v>
      </c>
      <c r="Q34" s="1">
        <v>810</v>
      </c>
      <c r="X34" s="1">
        <v>11.26</v>
      </c>
      <c r="Y34" s="1">
        <v>750</v>
      </c>
      <c r="AE34" s="1">
        <v>11.34</v>
      </c>
      <c r="AF34" s="1">
        <v>280</v>
      </c>
    </row>
    <row r="35" spans="9:32" x14ac:dyDescent="0.45">
      <c r="I35" s="1">
        <v>11.93</v>
      </c>
      <c r="J35" s="1">
        <v>270</v>
      </c>
      <c r="P35" s="1">
        <v>11.5</v>
      </c>
      <c r="Q35" s="1">
        <v>840</v>
      </c>
      <c r="X35" s="1">
        <v>11.22</v>
      </c>
      <c r="Y35" s="1">
        <v>780</v>
      </c>
      <c r="AE35" s="1">
        <v>11.32</v>
      </c>
      <c r="AF35" s="1">
        <v>290</v>
      </c>
    </row>
    <row r="36" spans="9:32" x14ac:dyDescent="0.45">
      <c r="I36" s="1">
        <v>11.91</v>
      </c>
      <c r="J36" s="1">
        <v>280</v>
      </c>
      <c r="P36" s="1">
        <v>11.48</v>
      </c>
      <c r="Q36" s="1">
        <v>870</v>
      </c>
      <c r="X36" s="1">
        <v>11.18</v>
      </c>
      <c r="Y36" s="1">
        <v>810</v>
      </c>
      <c r="AE36" s="1">
        <v>11.3</v>
      </c>
      <c r="AF36" s="1">
        <v>300</v>
      </c>
    </row>
    <row r="37" spans="9:32" x14ac:dyDescent="0.45">
      <c r="I37" s="1">
        <v>11.89</v>
      </c>
      <c r="J37" s="1">
        <v>290</v>
      </c>
      <c r="P37" s="1">
        <v>11.46</v>
      </c>
      <c r="Q37" s="1">
        <v>900</v>
      </c>
      <c r="X37" s="1">
        <v>11.13</v>
      </c>
      <c r="Y37" s="1">
        <v>840</v>
      </c>
      <c r="AE37" s="1">
        <v>11.28</v>
      </c>
      <c r="AF37" s="1">
        <v>310</v>
      </c>
    </row>
    <row r="38" spans="9:32" x14ac:dyDescent="0.45">
      <c r="I38" s="1">
        <v>11.87</v>
      </c>
      <c r="J38" s="1">
        <v>300</v>
      </c>
      <c r="P38" s="1">
        <v>11.44</v>
      </c>
      <c r="Q38" s="1">
        <v>930</v>
      </c>
      <c r="X38" s="1">
        <v>11.09</v>
      </c>
      <c r="Y38" s="1">
        <v>870</v>
      </c>
      <c r="AE38" s="1">
        <v>11.26</v>
      </c>
      <c r="AF38" s="1">
        <v>320</v>
      </c>
    </row>
    <row r="39" spans="9:32" x14ac:dyDescent="0.45">
      <c r="I39" s="1">
        <v>11.85</v>
      </c>
      <c r="J39" s="1">
        <v>310</v>
      </c>
      <c r="P39" s="1">
        <v>11.41</v>
      </c>
      <c r="Q39" s="1">
        <v>960</v>
      </c>
      <c r="X39" s="1">
        <v>11.03</v>
      </c>
      <c r="Y39" s="1">
        <v>900</v>
      </c>
      <c r="AE39" s="1">
        <v>11.24</v>
      </c>
      <c r="AF39" s="1">
        <v>330</v>
      </c>
    </row>
    <row r="40" spans="9:32" x14ac:dyDescent="0.45">
      <c r="I40" s="1">
        <v>11.83</v>
      </c>
      <c r="J40" s="1">
        <v>320</v>
      </c>
      <c r="P40" s="1">
        <v>11.39</v>
      </c>
      <c r="Q40" s="1">
        <v>990</v>
      </c>
      <c r="X40" s="1">
        <v>10.98</v>
      </c>
      <c r="Y40" s="1">
        <v>930</v>
      </c>
      <c r="AE40" s="1">
        <v>11.22</v>
      </c>
      <c r="AF40" s="1">
        <v>340</v>
      </c>
    </row>
    <row r="41" spans="9:32" x14ac:dyDescent="0.45">
      <c r="I41" s="1">
        <v>11.81</v>
      </c>
      <c r="J41" s="1">
        <v>330</v>
      </c>
      <c r="P41" s="1">
        <v>11.37</v>
      </c>
      <c r="Q41" s="1">
        <v>1020</v>
      </c>
      <c r="X41" s="1">
        <v>10.91</v>
      </c>
      <c r="Y41" s="1">
        <v>960</v>
      </c>
      <c r="AE41" s="1">
        <v>11.2</v>
      </c>
      <c r="AF41" s="1">
        <v>350</v>
      </c>
    </row>
    <row r="42" spans="9:32" x14ac:dyDescent="0.45">
      <c r="I42" s="1">
        <v>11.79</v>
      </c>
      <c r="J42" s="1">
        <v>340</v>
      </c>
      <c r="P42" s="1">
        <v>11.34</v>
      </c>
      <c r="Q42" s="1">
        <v>1050</v>
      </c>
      <c r="X42" s="1">
        <v>10.84</v>
      </c>
      <c r="Y42" s="1">
        <v>990</v>
      </c>
      <c r="AE42" s="1">
        <v>11.18</v>
      </c>
      <c r="AF42" s="1">
        <v>360</v>
      </c>
    </row>
    <row r="43" spans="9:32" x14ac:dyDescent="0.45">
      <c r="I43" s="1">
        <v>11.77</v>
      </c>
      <c r="J43" s="1">
        <v>350</v>
      </c>
      <c r="P43" s="1">
        <v>11.32</v>
      </c>
      <c r="Q43" s="1">
        <v>1080</v>
      </c>
      <c r="X43" s="1">
        <v>10.8</v>
      </c>
      <c r="Y43" s="1">
        <v>1004</v>
      </c>
      <c r="AE43" s="1">
        <v>11.16</v>
      </c>
      <c r="AF43" s="1">
        <v>370</v>
      </c>
    </row>
    <row r="44" spans="9:32" x14ac:dyDescent="0.45">
      <c r="I44" s="1">
        <v>11.75</v>
      </c>
      <c r="J44" s="1">
        <v>360</v>
      </c>
      <c r="P44" s="1">
        <v>11.3</v>
      </c>
      <c r="Q44" s="1">
        <v>1110</v>
      </c>
      <c r="AE44" s="1">
        <v>11.14</v>
      </c>
      <c r="AF44" s="1">
        <v>380</v>
      </c>
    </row>
    <row r="45" spans="9:32" x14ac:dyDescent="0.45">
      <c r="I45" s="1">
        <v>11.73</v>
      </c>
      <c r="J45" s="1">
        <v>370</v>
      </c>
      <c r="P45" s="1">
        <v>11.26</v>
      </c>
      <c r="Q45" s="1">
        <v>1140</v>
      </c>
      <c r="AE45" s="1">
        <v>11.12</v>
      </c>
      <c r="AF45" s="1">
        <v>390</v>
      </c>
    </row>
    <row r="46" spans="9:32" x14ac:dyDescent="0.45">
      <c r="I46" s="1">
        <v>11.71</v>
      </c>
      <c r="J46" s="1">
        <v>380</v>
      </c>
      <c r="P46" s="1">
        <v>11.24</v>
      </c>
      <c r="Q46" s="1">
        <v>1170</v>
      </c>
      <c r="AE46" s="1">
        <v>11.09</v>
      </c>
      <c r="AF46" s="1">
        <v>400</v>
      </c>
    </row>
    <row r="47" spans="9:32" x14ac:dyDescent="0.45">
      <c r="I47" s="1">
        <v>11.69</v>
      </c>
      <c r="J47" s="1">
        <v>390</v>
      </c>
      <c r="P47" s="1">
        <v>11.21</v>
      </c>
      <c r="Q47" s="1">
        <v>1200</v>
      </c>
      <c r="AE47" s="1">
        <v>11.07</v>
      </c>
      <c r="AF47" s="1">
        <v>410</v>
      </c>
    </row>
    <row r="48" spans="9:32" x14ac:dyDescent="0.45">
      <c r="I48" s="1">
        <v>11.67</v>
      </c>
      <c r="J48" s="1">
        <v>400</v>
      </c>
      <c r="P48" s="1">
        <v>11.17</v>
      </c>
      <c r="Q48" s="1">
        <v>1230</v>
      </c>
      <c r="AE48" s="1">
        <v>11.05</v>
      </c>
      <c r="AF48" s="1">
        <v>420</v>
      </c>
    </row>
    <row r="49" spans="9:34" x14ac:dyDescent="0.45">
      <c r="I49" s="1">
        <v>11.64</v>
      </c>
      <c r="J49" s="1">
        <v>410</v>
      </c>
      <c r="P49" s="1">
        <v>11.14</v>
      </c>
      <c r="Q49" s="1">
        <v>1260</v>
      </c>
      <c r="AE49" s="1">
        <v>11</v>
      </c>
      <c r="AF49" s="1">
        <v>430</v>
      </c>
    </row>
    <row r="50" spans="9:34" x14ac:dyDescent="0.45">
      <c r="I50" s="1">
        <v>11.63</v>
      </c>
      <c r="J50" s="1">
        <v>420</v>
      </c>
      <c r="P50" s="1">
        <v>11.1</v>
      </c>
      <c r="Q50" s="1">
        <v>1290</v>
      </c>
      <c r="AE50" s="1">
        <v>10.99</v>
      </c>
      <c r="AF50" s="1">
        <v>440</v>
      </c>
    </row>
    <row r="51" spans="9:34" x14ac:dyDescent="0.45">
      <c r="I51" s="1">
        <v>11.6</v>
      </c>
      <c r="J51" s="1">
        <v>430</v>
      </c>
      <c r="P51" s="1">
        <v>11.07</v>
      </c>
      <c r="Q51" s="1">
        <v>1320</v>
      </c>
      <c r="AE51" s="1">
        <v>10.97</v>
      </c>
      <c r="AF51" s="1">
        <v>450</v>
      </c>
    </row>
    <row r="52" spans="9:34" x14ac:dyDescent="0.45">
      <c r="I52" s="1">
        <v>11.58</v>
      </c>
      <c r="J52" s="1">
        <v>440</v>
      </c>
      <c r="P52" s="1">
        <v>11.03</v>
      </c>
      <c r="Q52" s="1">
        <v>1350</v>
      </c>
      <c r="AE52" s="1">
        <v>10.94</v>
      </c>
      <c r="AF52" s="1">
        <v>460</v>
      </c>
    </row>
    <row r="53" spans="9:34" x14ac:dyDescent="0.45">
      <c r="I53" s="1">
        <v>11.56</v>
      </c>
      <c r="J53" s="1">
        <v>450</v>
      </c>
      <c r="P53" s="40">
        <v>10.98</v>
      </c>
      <c r="Q53" s="1">
        <v>1380</v>
      </c>
      <c r="AE53" s="1">
        <v>10.92</v>
      </c>
      <c r="AF53" s="1">
        <v>470</v>
      </c>
    </row>
    <row r="54" spans="9:34" x14ac:dyDescent="0.45">
      <c r="I54" s="1">
        <v>11.53</v>
      </c>
      <c r="J54" s="1">
        <v>460</v>
      </c>
      <c r="P54" s="40">
        <v>10.93</v>
      </c>
      <c r="Q54" s="1">
        <v>1410</v>
      </c>
      <c r="AE54" s="1">
        <v>10.89</v>
      </c>
      <c r="AF54" s="1">
        <v>480</v>
      </c>
    </row>
    <row r="55" spans="9:34" x14ac:dyDescent="0.45">
      <c r="I55" s="1">
        <v>11.51</v>
      </c>
      <c r="J55" s="1">
        <v>470</v>
      </c>
      <c r="P55" s="40">
        <v>10.86</v>
      </c>
      <c r="Q55" s="1">
        <v>1440</v>
      </c>
      <c r="AE55" s="1">
        <v>10.85</v>
      </c>
      <c r="AF55" s="1">
        <v>490</v>
      </c>
    </row>
    <row r="56" spans="9:34" x14ac:dyDescent="0.45">
      <c r="I56" s="1">
        <v>11.48</v>
      </c>
      <c r="J56" s="1">
        <v>480</v>
      </c>
      <c r="P56" s="40">
        <v>10.8</v>
      </c>
      <c r="Q56" s="1">
        <v>1465</v>
      </c>
      <c r="AE56" s="1">
        <v>10.82</v>
      </c>
      <c r="AF56" s="1">
        <v>500</v>
      </c>
      <c r="AH56" s="3"/>
    </row>
    <row r="57" spans="9:34" x14ac:dyDescent="0.45">
      <c r="I57" s="1">
        <v>11.45</v>
      </c>
      <c r="J57" s="1">
        <v>490</v>
      </c>
      <c r="P57" s="2"/>
      <c r="AE57" s="1">
        <v>10.8</v>
      </c>
      <c r="AF57" s="1">
        <v>506</v>
      </c>
    </row>
    <row r="58" spans="9:34" x14ac:dyDescent="0.45">
      <c r="I58" s="1">
        <v>11.43</v>
      </c>
      <c r="J58" s="1">
        <v>500</v>
      </c>
      <c r="P58" s="2"/>
    </row>
    <row r="59" spans="9:34" x14ac:dyDescent="0.45">
      <c r="I59" s="1">
        <v>11.41</v>
      </c>
      <c r="J59" s="1">
        <v>505</v>
      </c>
      <c r="P59" s="2"/>
    </row>
    <row r="60" spans="9:34" x14ac:dyDescent="0.45">
      <c r="I60" s="1">
        <v>11.4</v>
      </c>
      <c r="J60" s="1">
        <v>510</v>
      </c>
      <c r="P60" s="2"/>
    </row>
    <row r="61" spans="9:34" x14ac:dyDescent="0.45">
      <c r="I61" s="1">
        <v>11.38</v>
      </c>
      <c r="J61" s="1">
        <v>515</v>
      </c>
      <c r="P61" s="2"/>
    </row>
    <row r="62" spans="9:34" x14ac:dyDescent="0.45">
      <c r="I62" s="1">
        <v>11.36</v>
      </c>
      <c r="J62" s="1">
        <v>520</v>
      </c>
    </row>
    <row r="63" spans="9:34" x14ac:dyDescent="0.45">
      <c r="I63" s="1">
        <v>11.35</v>
      </c>
      <c r="J63" s="1">
        <v>525</v>
      </c>
    </row>
    <row r="64" spans="9:34" x14ac:dyDescent="0.45">
      <c r="I64" s="1">
        <v>11.33</v>
      </c>
      <c r="J64" s="1">
        <v>530</v>
      </c>
    </row>
    <row r="65" spans="9:10" x14ac:dyDescent="0.45">
      <c r="I65" s="1">
        <v>11.32</v>
      </c>
      <c r="J65" s="1">
        <v>535</v>
      </c>
    </row>
    <row r="66" spans="9:10" x14ac:dyDescent="0.45">
      <c r="I66" s="1">
        <v>11.3</v>
      </c>
      <c r="J66" s="1">
        <v>540</v>
      </c>
    </row>
    <row r="67" spans="9:10" x14ac:dyDescent="0.45">
      <c r="I67" s="1">
        <v>11.28</v>
      </c>
      <c r="J67" s="1">
        <v>545</v>
      </c>
    </row>
    <row r="68" spans="9:10" x14ac:dyDescent="0.45">
      <c r="I68" s="1">
        <v>11.26</v>
      </c>
      <c r="J68" s="1">
        <v>550</v>
      </c>
    </row>
    <row r="69" spans="9:10" x14ac:dyDescent="0.45">
      <c r="I69" s="1">
        <v>11.24</v>
      </c>
      <c r="J69" s="1">
        <v>555</v>
      </c>
    </row>
    <row r="70" spans="9:10" x14ac:dyDescent="0.45">
      <c r="I70" s="1">
        <v>11.22</v>
      </c>
      <c r="J70" s="1">
        <v>560</v>
      </c>
    </row>
    <row r="71" spans="9:10" x14ac:dyDescent="0.45">
      <c r="I71" s="1">
        <v>11.19</v>
      </c>
      <c r="J71" s="1">
        <v>565</v>
      </c>
    </row>
    <row r="72" spans="9:10" x14ac:dyDescent="0.45">
      <c r="I72" s="1">
        <v>11.17</v>
      </c>
      <c r="J72" s="1">
        <v>570</v>
      </c>
    </row>
    <row r="73" spans="9:10" x14ac:dyDescent="0.45">
      <c r="I73" s="1">
        <v>11.14</v>
      </c>
      <c r="J73" s="1">
        <v>575</v>
      </c>
    </row>
    <row r="74" spans="9:10" x14ac:dyDescent="0.45">
      <c r="I74" s="1">
        <v>11.11</v>
      </c>
      <c r="J74" s="1">
        <v>580</v>
      </c>
    </row>
    <row r="75" spans="9:10" x14ac:dyDescent="0.45">
      <c r="I75" s="1">
        <v>11.08</v>
      </c>
      <c r="J75" s="1">
        <v>585</v>
      </c>
    </row>
    <row r="76" spans="9:10" x14ac:dyDescent="0.45">
      <c r="I76" s="1">
        <v>11.04</v>
      </c>
      <c r="J76" s="1">
        <v>590</v>
      </c>
    </row>
    <row r="77" spans="9:10" x14ac:dyDescent="0.45">
      <c r="I77" s="1">
        <v>11</v>
      </c>
      <c r="J77" s="1">
        <v>595</v>
      </c>
    </row>
    <row r="78" spans="9:10" x14ac:dyDescent="0.45">
      <c r="I78" s="1">
        <v>10.99</v>
      </c>
      <c r="J78" s="1">
        <v>596</v>
      </c>
    </row>
    <row r="79" spans="9:10" x14ac:dyDescent="0.45">
      <c r="I79" s="1">
        <v>10.98</v>
      </c>
      <c r="J79" s="1">
        <v>598</v>
      </c>
    </row>
    <row r="80" spans="9:10" x14ac:dyDescent="0.45">
      <c r="I80" s="1">
        <v>10.95</v>
      </c>
      <c r="J80" s="1">
        <v>600</v>
      </c>
    </row>
    <row r="81" spans="9:10" x14ac:dyDescent="0.45">
      <c r="I81" s="1">
        <v>10.89</v>
      </c>
      <c r="J81" s="1">
        <v>605</v>
      </c>
    </row>
    <row r="82" spans="9:10" x14ac:dyDescent="0.45">
      <c r="I82" s="1">
        <v>10.8</v>
      </c>
      <c r="J82" s="1">
        <v>609</v>
      </c>
    </row>
  </sheetData>
  <mergeCells count="1">
    <mergeCell ref="A1:D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F6C63-2F4B-47C0-984E-D5B13E33629F}">
  <sheetPr>
    <tabColor theme="7" tint="0.79998168889431442"/>
  </sheetPr>
  <dimension ref="A1:K45"/>
  <sheetViews>
    <sheetView tabSelected="1" zoomScale="70" zoomScaleNormal="70" workbookViewId="0">
      <selection activeCell="N38" sqref="N38"/>
    </sheetView>
  </sheetViews>
  <sheetFormatPr baseColWidth="10" defaultRowHeight="14.25" x14ac:dyDescent="0.45"/>
  <cols>
    <col min="2" max="2" width="11.73046875" bestFit="1" customWidth="1"/>
    <col min="5" max="5" width="14.06640625" bestFit="1" customWidth="1"/>
    <col min="6" max="6" width="9" customWidth="1"/>
  </cols>
  <sheetData>
    <row r="1" spans="1:11" x14ac:dyDescent="0.45">
      <c r="A1" s="77" t="s">
        <v>24</v>
      </c>
      <c r="B1" s="78"/>
      <c r="C1" s="78"/>
      <c r="D1" s="78"/>
      <c r="E1" s="78"/>
      <c r="F1" s="78"/>
      <c r="G1" s="78"/>
      <c r="H1" s="78"/>
      <c r="I1" s="78"/>
      <c r="J1" s="78"/>
      <c r="K1" s="79"/>
    </row>
    <row r="2" spans="1:11" x14ac:dyDescent="0.45">
      <c r="A2" s="80"/>
      <c r="B2" s="81"/>
      <c r="C2" s="81"/>
      <c r="D2" s="81"/>
      <c r="E2" s="81"/>
      <c r="F2" s="81"/>
      <c r="G2" s="81"/>
      <c r="H2" s="81"/>
      <c r="I2" s="81"/>
      <c r="J2" s="81"/>
      <c r="K2" s="82"/>
    </row>
    <row r="3" spans="1:11" x14ac:dyDescent="0.45">
      <c r="A3" s="5" t="s">
        <v>0</v>
      </c>
      <c r="B3" s="5" t="s">
        <v>19</v>
      </c>
      <c r="C3" s="5" t="s">
        <v>30</v>
      </c>
      <c r="D3" s="4"/>
      <c r="E3" s="4"/>
      <c r="F3" s="4"/>
      <c r="G3" s="4"/>
      <c r="H3" s="4"/>
      <c r="I3" s="4"/>
      <c r="J3" s="4"/>
      <c r="K3" s="4"/>
    </row>
    <row r="4" spans="1:11" x14ac:dyDescent="0.45">
      <c r="A4" s="1">
        <v>13.68</v>
      </c>
      <c r="B4" s="1">
        <v>0</v>
      </c>
      <c r="C4" s="16">
        <f t="shared" ref="C4:C33" si="0">B4/60</f>
        <v>0</v>
      </c>
      <c r="D4" s="4"/>
      <c r="E4" s="4"/>
      <c r="F4" s="4"/>
      <c r="G4" s="4"/>
      <c r="H4" s="4"/>
      <c r="I4" s="4"/>
      <c r="J4" s="4"/>
      <c r="K4" s="4"/>
    </row>
    <row r="5" spans="1:11" x14ac:dyDescent="0.45">
      <c r="A5" s="1">
        <v>12.29</v>
      </c>
      <c r="B5" s="16">
        <f>10/60</f>
        <v>0.16666666666666666</v>
      </c>
      <c r="C5" s="16">
        <f t="shared" si="0"/>
        <v>2.7777777777777775E-3</v>
      </c>
      <c r="D5" s="4"/>
      <c r="E5" s="4"/>
      <c r="F5" s="4"/>
      <c r="G5" s="4"/>
      <c r="H5" s="4"/>
      <c r="I5" s="4"/>
      <c r="J5" s="4"/>
      <c r="K5" s="4"/>
    </row>
    <row r="6" spans="1:11" x14ac:dyDescent="0.45">
      <c r="A6" s="1">
        <v>11.9</v>
      </c>
      <c r="B6" s="1">
        <v>1</v>
      </c>
      <c r="C6" s="16">
        <f t="shared" si="0"/>
        <v>1.6666666666666666E-2</v>
      </c>
      <c r="D6" s="4"/>
      <c r="E6" s="18" t="s">
        <v>7</v>
      </c>
      <c r="F6" s="39">
        <f>12/58.3</f>
        <v>0.2058319039451115</v>
      </c>
      <c r="G6" s="21" t="s">
        <v>29</v>
      </c>
      <c r="H6" s="55"/>
      <c r="I6" s="56"/>
      <c r="J6" s="4"/>
      <c r="K6" s="4"/>
    </row>
    <row r="7" spans="1:11" x14ac:dyDescent="0.45">
      <c r="A7" s="1">
        <v>11.78</v>
      </c>
      <c r="B7" s="1">
        <v>5</v>
      </c>
      <c r="C7" s="16">
        <f t="shared" si="0"/>
        <v>8.3333333333333329E-2</v>
      </c>
      <c r="D7" s="4"/>
      <c r="E7" s="38"/>
      <c r="F7" s="35"/>
      <c r="G7" s="20"/>
      <c r="H7" s="54"/>
      <c r="I7" s="57"/>
      <c r="J7" s="4"/>
      <c r="K7" s="4"/>
    </row>
    <row r="8" spans="1:11" x14ac:dyDescent="0.45">
      <c r="A8" s="1">
        <v>11.76</v>
      </c>
      <c r="B8" s="1">
        <v>7</v>
      </c>
      <c r="C8" s="16">
        <f t="shared" si="0"/>
        <v>0.11666666666666667</v>
      </c>
      <c r="D8" s="4"/>
      <c r="E8" s="38"/>
      <c r="F8" s="35"/>
      <c r="G8" s="20"/>
      <c r="H8" s="54"/>
      <c r="I8" s="57"/>
      <c r="J8" s="4"/>
      <c r="K8" s="4"/>
    </row>
    <row r="9" spans="1:11" x14ac:dyDescent="0.45">
      <c r="A9" s="1">
        <v>11.75</v>
      </c>
      <c r="B9" s="1">
        <v>10</v>
      </c>
      <c r="C9" s="16">
        <f t="shared" si="0"/>
        <v>0.16666666666666666</v>
      </c>
      <c r="D9" s="4"/>
      <c r="E9" s="38" t="s">
        <v>10</v>
      </c>
      <c r="F9" s="35">
        <v>54</v>
      </c>
      <c r="G9" s="20" t="s">
        <v>17</v>
      </c>
      <c r="H9" s="54"/>
      <c r="I9" s="57"/>
      <c r="J9" s="4"/>
      <c r="K9" s="4"/>
    </row>
    <row r="10" spans="1:11" x14ac:dyDescent="0.45">
      <c r="A10" s="1">
        <v>11.73</v>
      </c>
      <c r="B10" s="1">
        <v>12</v>
      </c>
      <c r="C10" s="16">
        <f t="shared" si="0"/>
        <v>0.2</v>
      </c>
      <c r="D10" s="4"/>
      <c r="E10" s="38"/>
      <c r="F10" s="35"/>
      <c r="G10" s="20"/>
      <c r="H10" s="54"/>
      <c r="I10" s="57"/>
      <c r="J10" s="4"/>
      <c r="K10" s="4"/>
    </row>
    <row r="11" spans="1:11" x14ac:dyDescent="0.45">
      <c r="A11" s="1">
        <v>11.7</v>
      </c>
      <c r="B11" s="1">
        <v>15</v>
      </c>
      <c r="C11" s="16">
        <f t="shared" si="0"/>
        <v>0.25</v>
      </c>
      <c r="D11" s="4"/>
      <c r="E11" s="38"/>
      <c r="F11" s="35"/>
      <c r="G11" s="20"/>
      <c r="H11" s="54"/>
      <c r="I11" s="57"/>
      <c r="J11" s="4"/>
      <c r="K11" s="4"/>
    </row>
    <row r="12" spans="1:11" x14ac:dyDescent="0.45">
      <c r="A12" s="1">
        <v>11.68</v>
      </c>
      <c r="B12" s="1">
        <v>17</v>
      </c>
      <c r="C12" s="16">
        <f t="shared" si="0"/>
        <v>0.28333333333333333</v>
      </c>
      <c r="D12" s="4"/>
      <c r="E12" s="38" t="s">
        <v>9</v>
      </c>
      <c r="F12" s="35">
        <v>56</v>
      </c>
      <c r="G12" s="20" t="s">
        <v>17</v>
      </c>
      <c r="H12" s="54"/>
      <c r="I12" s="57"/>
      <c r="J12" s="4"/>
      <c r="K12" s="4"/>
    </row>
    <row r="13" spans="1:11" x14ac:dyDescent="0.45">
      <c r="A13" s="1">
        <v>11.64</v>
      </c>
      <c r="B13" s="1">
        <v>20</v>
      </c>
      <c r="C13" s="16">
        <f t="shared" si="0"/>
        <v>0.33333333333333331</v>
      </c>
      <c r="D13" s="4"/>
      <c r="E13" s="38"/>
      <c r="F13" s="35"/>
      <c r="G13" s="20"/>
      <c r="H13" s="54"/>
      <c r="I13" s="57"/>
      <c r="J13" s="4"/>
      <c r="K13" s="4"/>
    </row>
    <row r="14" spans="1:11" x14ac:dyDescent="0.45">
      <c r="A14" s="1">
        <v>11.6</v>
      </c>
      <c r="B14" s="1">
        <v>22</v>
      </c>
      <c r="C14" s="16">
        <f t="shared" si="0"/>
        <v>0.36666666666666664</v>
      </c>
      <c r="D14" s="4"/>
      <c r="E14" s="38"/>
      <c r="F14" s="35"/>
      <c r="G14" s="20"/>
      <c r="H14" s="54"/>
      <c r="I14" s="57"/>
      <c r="J14" s="4"/>
      <c r="K14" s="4"/>
    </row>
    <row r="15" spans="1:11" x14ac:dyDescent="0.45">
      <c r="A15" s="1">
        <v>11.56</v>
      </c>
      <c r="B15" s="1">
        <v>25</v>
      </c>
      <c r="C15" s="16">
        <f t="shared" si="0"/>
        <v>0.41666666666666669</v>
      </c>
      <c r="D15" s="4"/>
      <c r="E15" s="38" t="s">
        <v>33</v>
      </c>
      <c r="F15" s="36">
        <f>F12/F9*100</f>
        <v>103.7037037037037</v>
      </c>
      <c r="G15" s="20" t="s">
        <v>12</v>
      </c>
      <c r="H15" s="54"/>
      <c r="I15" s="57"/>
      <c r="J15" s="4"/>
      <c r="K15" s="4"/>
    </row>
    <row r="16" spans="1:11" x14ac:dyDescent="0.45">
      <c r="A16" s="1">
        <v>11.5</v>
      </c>
      <c r="B16" s="1">
        <v>27</v>
      </c>
      <c r="C16" s="16">
        <f t="shared" si="0"/>
        <v>0.45</v>
      </c>
      <c r="D16" s="4"/>
      <c r="E16" s="58"/>
      <c r="F16" s="54"/>
      <c r="G16" s="54"/>
      <c r="H16" s="54"/>
      <c r="I16" s="57"/>
      <c r="J16" s="4"/>
      <c r="K16" s="4"/>
    </row>
    <row r="17" spans="1:11" x14ac:dyDescent="0.45">
      <c r="A17" s="1">
        <v>11.47</v>
      </c>
      <c r="B17" s="1">
        <v>30</v>
      </c>
      <c r="C17" s="16">
        <f t="shared" si="0"/>
        <v>0.5</v>
      </c>
      <c r="D17" s="4"/>
      <c r="E17" s="19" t="s">
        <v>34</v>
      </c>
      <c r="F17" s="63"/>
      <c r="G17" s="54"/>
      <c r="H17" s="54"/>
      <c r="I17" s="57"/>
      <c r="J17" s="4"/>
      <c r="K17" s="4"/>
    </row>
    <row r="18" spans="1:11" x14ac:dyDescent="0.45">
      <c r="A18" s="1">
        <v>11.4</v>
      </c>
      <c r="B18" s="1">
        <v>32</v>
      </c>
      <c r="C18" s="16">
        <f t="shared" si="0"/>
        <v>0.53333333333333333</v>
      </c>
      <c r="D18" s="4"/>
      <c r="E18" s="59"/>
      <c r="F18" s="60"/>
      <c r="G18" s="60"/>
      <c r="H18" s="60"/>
      <c r="I18" s="61"/>
      <c r="J18" s="4"/>
      <c r="K18" s="4"/>
    </row>
    <row r="19" spans="1:11" x14ac:dyDescent="0.45">
      <c r="A19" s="1">
        <v>11.36</v>
      </c>
      <c r="B19" s="1">
        <v>35</v>
      </c>
      <c r="C19" s="16">
        <f t="shared" si="0"/>
        <v>0.58333333333333337</v>
      </c>
      <c r="D19" s="4"/>
      <c r="E19" s="4"/>
      <c r="F19" s="4"/>
      <c r="G19" s="4"/>
      <c r="H19" s="4"/>
      <c r="I19" s="4"/>
      <c r="J19" s="4"/>
      <c r="K19" s="4"/>
    </row>
    <row r="20" spans="1:11" x14ac:dyDescent="0.45">
      <c r="A20" s="1">
        <v>11.3</v>
      </c>
      <c r="B20" s="1">
        <v>37</v>
      </c>
      <c r="C20" s="16">
        <f t="shared" si="0"/>
        <v>0.6166666666666667</v>
      </c>
      <c r="D20" s="4"/>
      <c r="E20" s="4"/>
      <c r="F20" s="4"/>
      <c r="G20" s="4"/>
      <c r="H20" s="4"/>
      <c r="I20" s="4"/>
      <c r="J20" s="4"/>
      <c r="K20" s="4"/>
    </row>
    <row r="21" spans="1:11" x14ac:dyDescent="0.45">
      <c r="A21" s="1">
        <v>11.27</v>
      </c>
      <c r="B21" s="1">
        <v>40</v>
      </c>
      <c r="C21" s="16">
        <f t="shared" si="0"/>
        <v>0.66666666666666663</v>
      </c>
      <c r="D21" s="4"/>
      <c r="E21" s="4"/>
      <c r="F21" s="4"/>
      <c r="G21" s="4"/>
      <c r="H21" s="4"/>
      <c r="I21" s="4"/>
      <c r="J21" s="4"/>
      <c r="K21" s="4"/>
    </row>
    <row r="22" spans="1:11" x14ac:dyDescent="0.45">
      <c r="A22" s="1">
        <v>11.23</v>
      </c>
      <c r="B22" s="1">
        <v>42</v>
      </c>
      <c r="C22" s="16">
        <f t="shared" si="0"/>
        <v>0.7</v>
      </c>
      <c r="D22" s="4"/>
      <c r="E22" s="4"/>
      <c r="F22" s="4"/>
      <c r="G22" s="4"/>
      <c r="H22" s="4"/>
      <c r="I22" s="4"/>
      <c r="J22" s="4"/>
      <c r="K22" s="4"/>
    </row>
    <row r="23" spans="1:11" x14ac:dyDescent="0.45">
      <c r="A23" s="1">
        <v>11.19</v>
      </c>
      <c r="B23" s="1">
        <v>45</v>
      </c>
      <c r="C23" s="16">
        <f t="shared" si="0"/>
        <v>0.75</v>
      </c>
      <c r="D23" s="4"/>
      <c r="E23" s="4"/>
      <c r="F23" s="4"/>
      <c r="G23" s="4"/>
      <c r="H23" s="4"/>
      <c r="I23" s="4"/>
      <c r="J23" s="4"/>
      <c r="K23" s="4"/>
    </row>
    <row r="24" spans="1:11" x14ac:dyDescent="0.45">
      <c r="A24" s="1">
        <v>11.14</v>
      </c>
      <c r="B24" s="1">
        <v>47</v>
      </c>
      <c r="C24" s="16">
        <f t="shared" si="0"/>
        <v>0.78333333333333333</v>
      </c>
      <c r="D24" s="4"/>
      <c r="E24" s="4"/>
      <c r="F24" s="4"/>
      <c r="G24" s="4"/>
      <c r="H24" s="4"/>
      <c r="I24" s="4"/>
      <c r="J24" s="4"/>
      <c r="K24" s="4"/>
    </row>
    <row r="25" spans="1:11" x14ac:dyDescent="0.45">
      <c r="A25" s="1">
        <v>11.08</v>
      </c>
      <c r="B25" s="1">
        <v>50</v>
      </c>
      <c r="C25" s="16">
        <f t="shared" si="0"/>
        <v>0.83333333333333337</v>
      </c>
      <c r="D25" s="4"/>
      <c r="E25" s="4"/>
      <c r="F25" s="4"/>
      <c r="G25" s="4"/>
      <c r="H25" s="4"/>
      <c r="I25" s="4"/>
      <c r="J25" s="4"/>
      <c r="K25" s="4"/>
    </row>
    <row r="26" spans="1:11" x14ac:dyDescent="0.45">
      <c r="A26" s="1">
        <v>11.05</v>
      </c>
      <c r="B26" s="1">
        <v>51</v>
      </c>
      <c r="C26" s="16">
        <f t="shared" si="0"/>
        <v>0.85</v>
      </c>
      <c r="D26" s="4"/>
      <c r="E26" s="4"/>
      <c r="F26" s="4"/>
      <c r="G26" s="4"/>
      <c r="H26" s="4"/>
      <c r="I26" s="4"/>
      <c r="J26" s="4"/>
      <c r="K26" s="4"/>
    </row>
    <row r="27" spans="1:11" x14ac:dyDescent="0.45">
      <c r="A27" s="1">
        <v>11.03</v>
      </c>
      <c r="B27" s="1">
        <v>52</v>
      </c>
      <c r="C27" s="16">
        <f t="shared" si="0"/>
        <v>0.8666666666666667</v>
      </c>
      <c r="D27" s="4"/>
      <c r="E27" s="4"/>
      <c r="F27" s="4"/>
      <c r="G27" s="4"/>
      <c r="H27" s="4"/>
      <c r="I27" s="4"/>
      <c r="J27" s="4"/>
      <c r="K27" s="4"/>
    </row>
    <row r="28" spans="1:11" x14ac:dyDescent="0.45">
      <c r="A28" s="1">
        <v>11.01</v>
      </c>
      <c r="B28" s="17">
        <v>53</v>
      </c>
      <c r="C28" s="16">
        <f t="shared" si="0"/>
        <v>0.8833333333333333</v>
      </c>
      <c r="D28" s="4"/>
      <c r="E28" s="4"/>
      <c r="F28" s="4"/>
      <c r="G28" s="4"/>
      <c r="H28" s="4"/>
      <c r="I28" s="4"/>
      <c r="J28" s="4"/>
      <c r="K28" s="4"/>
    </row>
    <row r="29" spans="1:11" x14ac:dyDescent="0.45">
      <c r="A29" s="1">
        <v>10.98</v>
      </c>
      <c r="B29" s="17">
        <v>54</v>
      </c>
      <c r="C29" s="16">
        <f t="shared" si="0"/>
        <v>0.9</v>
      </c>
      <c r="D29" s="4"/>
      <c r="E29" s="4"/>
      <c r="F29" s="4"/>
      <c r="G29" s="4"/>
      <c r="H29" s="4"/>
      <c r="I29" s="4"/>
      <c r="J29" s="4"/>
      <c r="K29" s="4"/>
    </row>
    <row r="30" spans="1:11" x14ac:dyDescent="0.45">
      <c r="A30" s="40">
        <v>10.95</v>
      </c>
      <c r="B30" s="17">
        <v>54.5</v>
      </c>
      <c r="C30" s="16">
        <f t="shared" si="0"/>
        <v>0.90833333333333333</v>
      </c>
      <c r="D30" s="4"/>
      <c r="E30" s="4"/>
      <c r="F30" s="4"/>
      <c r="G30" s="4"/>
      <c r="H30" s="4"/>
      <c r="I30" s="4"/>
      <c r="J30" s="4"/>
      <c r="K30" s="4"/>
    </row>
    <row r="31" spans="1:11" x14ac:dyDescent="0.45">
      <c r="A31" s="1">
        <v>10.9</v>
      </c>
      <c r="B31" s="17">
        <v>55</v>
      </c>
      <c r="C31" s="16">
        <f t="shared" si="0"/>
        <v>0.91666666666666663</v>
      </c>
      <c r="D31" s="4"/>
      <c r="E31" s="4"/>
      <c r="F31" s="4"/>
      <c r="G31" s="4"/>
      <c r="H31" s="4"/>
      <c r="I31" s="4"/>
      <c r="J31" s="4"/>
      <c r="K31" s="4"/>
    </row>
    <row r="32" spans="1:11" x14ac:dyDescent="0.45">
      <c r="A32" s="1">
        <v>10.85</v>
      </c>
      <c r="B32" s="17">
        <v>55.5</v>
      </c>
      <c r="C32" s="16">
        <f t="shared" si="0"/>
        <v>0.92500000000000004</v>
      </c>
      <c r="D32" s="4"/>
      <c r="E32" s="4"/>
      <c r="F32" s="4"/>
      <c r="G32" s="4"/>
      <c r="H32" s="4"/>
      <c r="I32" s="4"/>
      <c r="J32" s="4"/>
      <c r="K32" s="4"/>
    </row>
    <row r="33" spans="1:11" x14ac:dyDescent="0.45">
      <c r="A33" s="1">
        <v>10.8</v>
      </c>
      <c r="B33" s="1">
        <v>56</v>
      </c>
      <c r="C33" s="16">
        <f t="shared" si="0"/>
        <v>0.93333333333333335</v>
      </c>
      <c r="D33" s="4"/>
      <c r="E33" s="4"/>
      <c r="F33" s="4"/>
      <c r="G33" s="4"/>
      <c r="H33" s="4"/>
      <c r="I33" s="4"/>
      <c r="J33" s="4"/>
      <c r="K33" s="4"/>
    </row>
    <row r="34" spans="1:11" x14ac:dyDescent="0.4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x14ac:dyDescent="0.4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x14ac:dyDescent="0.4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x14ac:dyDescent="0.4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x14ac:dyDescent="0.4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x14ac:dyDescent="0.4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x14ac:dyDescent="0.4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5" spans="1:11" x14ac:dyDescent="0.45">
      <c r="A45" s="2"/>
    </row>
  </sheetData>
  <mergeCells count="1">
    <mergeCell ref="A1:K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</sheetPr>
  <dimension ref="A1:K82"/>
  <sheetViews>
    <sheetView zoomScale="55" zoomScaleNormal="55" workbookViewId="0">
      <selection activeCell="E16" sqref="E16:I19"/>
    </sheetView>
  </sheetViews>
  <sheetFormatPr baseColWidth="10" defaultRowHeight="14.25" x14ac:dyDescent="0.45"/>
  <cols>
    <col min="2" max="2" width="14.06640625" bestFit="1" customWidth="1"/>
    <col min="3" max="3" width="14.06640625" customWidth="1"/>
    <col min="4" max="4" width="6.59765625" customWidth="1"/>
    <col min="5" max="5" width="12.9296875" bestFit="1" customWidth="1"/>
    <col min="6" max="6" width="7.06640625" customWidth="1"/>
    <col min="16" max="16" width="6.6640625" customWidth="1"/>
    <col min="17" max="17" width="10.73046875" customWidth="1"/>
    <col min="18" max="18" width="7.3984375" bestFit="1" customWidth="1"/>
  </cols>
  <sheetData>
    <row r="1" spans="1:11" x14ac:dyDescent="0.45">
      <c r="A1" s="65" t="s">
        <v>28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1" x14ac:dyDescent="0.45">
      <c r="A2" s="68"/>
      <c r="B2" s="69"/>
      <c r="C2" s="69"/>
      <c r="D2" s="69"/>
      <c r="E2" s="69"/>
      <c r="F2" s="69"/>
      <c r="G2" s="69"/>
      <c r="H2" s="69"/>
      <c r="I2" s="69"/>
      <c r="J2" s="69"/>
      <c r="K2" s="70"/>
    </row>
    <row r="3" spans="1:11" x14ac:dyDescent="0.45">
      <c r="A3" s="5" t="s">
        <v>0</v>
      </c>
      <c r="B3" s="5" t="s">
        <v>13</v>
      </c>
      <c r="C3" s="5" t="s">
        <v>30</v>
      </c>
      <c r="D3" s="4"/>
      <c r="E3" s="4"/>
      <c r="F3" s="4"/>
      <c r="G3" s="4"/>
      <c r="H3" s="4"/>
      <c r="I3" s="4"/>
      <c r="J3" s="4"/>
      <c r="K3" s="4"/>
    </row>
    <row r="4" spans="1:11" x14ac:dyDescent="0.45">
      <c r="A4" s="1">
        <v>13.06</v>
      </c>
      <c r="B4" s="1">
        <v>0</v>
      </c>
      <c r="C4" s="16">
        <f t="shared" ref="C4:C35" si="0">B4/60</f>
        <v>0</v>
      </c>
      <c r="D4" s="4"/>
      <c r="E4" s="4"/>
      <c r="F4" s="4"/>
      <c r="G4" s="4"/>
      <c r="H4" s="4"/>
      <c r="I4" s="4"/>
      <c r="J4" s="4"/>
      <c r="K4" s="4"/>
    </row>
    <row r="5" spans="1:11" x14ac:dyDescent="0.45">
      <c r="A5" s="1">
        <v>12.75</v>
      </c>
      <c r="B5" s="1">
        <v>0.25</v>
      </c>
      <c r="C5" s="16">
        <f t="shared" si="0"/>
        <v>4.1666666666666666E-3</v>
      </c>
      <c r="D5" s="4"/>
      <c r="E5" s="4"/>
      <c r="F5" s="4"/>
      <c r="G5" s="4"/>
      <c r="H5" s="4"/>
      <c r="I5" s="4"/>
      <c r="J5" s="4"/>
      <c r="K5" s="4"/>
    </row>
    <row r="6" spans="1:11" x14ac:dyDescent="0.45">
      <c r="A6" s="1">
        <v>12.62</v>
      </c>
      <c r="B6" s="1">
        <v>0.5</v>
      </c>
      <c r="C6" s="16">
        <f t="shared" si="0"/>
        <v>8.3333333333333332E-3</v>
      </c>
      <c r="D6" s="4"/>
      <c r="E6" s="9" t="s">
        <v>7</v>
      </c>
      <c r="F6" s="23">
        <f>12/2.3</f>
        <v>5.2173913043478262</v>
      </c>
      <c r="G6" s="43" t="s">
        <v>29</v>
      </c>
      <c r="H6" s="51"/>
      <c r="I6" s="44"/>
      <c r="J6" s="4"/>
      <c r="K6" s="4"/>
    </row>
    <row r="7" spans="1:11" x14ac:dyDescent="0.45">
      <c r="A7" s="1">
        <v>12.5</v>
      </c>
      <c r="B7" s="1">
        <v>1</v>
      </c>
      <c r="C7" s="16">
        <f t="shared" si="0"/>
        <v>1.6666666666666666E-2</v>
      </c>
      <c r="D7" s="4"/>
      <c r="E7" s="22"/>
      <c r="F7" s="24"/>
      <c r="G7" s="27"/>
      <c r="H7" s="42"/>
      <c r="I7" s="45"/>
      <c r="J7" s="4"/>
      <c r="K7" s="4"/>
    </row>
    <row r="8" spans="1:11" x14ac:dyDescent="0.45">
      <c r="A8" s="1">
        <v>12.46</v>
      </c>
      <c r="B8" s="1">
        <v>2</v>
      </c>
      <c r="C8" s="16">
        <f t="shared" si="0"/>
        <v>3.3333333333333333E-2</v>
      </c>
      <c r="D8" s="4"/>
      <c r="E8" s="22" t="s">
        <v>10</v>
      </c>
      <c r="F8" s="24">
        <v>10</v>
      </c>
      <c r="G8" s="27" t="s">
        <v>5</v>
      </c>
      <c r="H8" s="42"/>
      <c r="I8" s="45"/>
      <c r="J8" s="4"/>
      <c r="K8" s="4"/>
    </row>
    <row r="9" spans="1:11" x14ac:dyDescent="0.45">
      <c r="A9" s="1">
        <v>12.46</v>
      </c>
      <c r="B9" s="1">
        <v>10</v>
      </c>
      <c r="C9" s="16">
        <f t="shared" si="0"/>
        <v>0.16666666666666666</v>
      </c>
      <c r="D9" s="4"/>
      <c r="E9" s="22"/>
      <c r="F9" s="24">
        <f>10*60</f>
        <v>600</v>
      </c>
      <c r="G9" s="27" t="s">
        <v>17</v>
      </c>
      <c r="H9" s="42"/>
      <c r="I9" s="45"/>
      <c r="J9" s="4"/>
      <c r="K9" s="4"/>
    </row>
    <row r="10" spans="1:11" x14ac:dyDescent="0.45">
      <c r="A10" s="1">
        <v>12.44</v>
      </c>
      <c r="B10" s="1">
        <v>20</v>
      </c>
      <c r="C10" s="16">
        <f t="shared" si="0"/>
        <v>0.33333333333333331</v>
      </c>
      <c r="D10" s="4"/>
      <c r="E10" s="22"/>
      <c r="F10" s="24"/>
      <c r="G10" s="27"/>
      <c r="H10" s="42"/>
      <c r="I10" s="45"/>
      <c r="J10" s="4"/>
      <c r="K10" s="4"/>
    </row>
    <row r="11" spans="1:11" x14ac:dyDescent="0.45">
      <c r="A11" s="1">
        <v>12.41</v>
      </c>
      <c r="B11" s="1">
        <v>30</v>
      </c>
      <c r="C11" s="16">
        <f t="shared" si="0"/>
        <v>0.5</v>
      </c>
      <c r="D11" s="4"/>
      <c r="E11" s="22"/>
      <c r="F11" s="24"/>
      <c r="G11" s="27"/>
      <c r="H11" s="42"/>
      <c r="I11" s="45"/>
      <c r="J11" s="4"/>
      <c r="K11" s="4"/>
    </row>
    <row r="12" spans="1:11" x14ac:dyDescent="0.45">
      <c r="A12" s="1">
        <v>12.39</v>
      </c>
      <c r="B12" s="1">
        <v>40</v>
      </c>
      <c r="C12" s="16">
        <f t="shared" si="0"/>
        <v>0.66666666666666663</v>
      </c>
      <c r="D12" s="4"/>
      <c r="E12" s="22" t="s">
        <v>9</v>
      </c>
      <c r="F12" s="24">
        <v>609</v>
      </c>
      <c r="G12" s="27" t="s">
        <v>17</v>
      </c>
      <c r="H12" s="42"/>
      <c r="I12" s="45"/>
      <c r="J12" s="4"/>
      <c r="K12" s="4"/>
    </row>
    <row r="13" spans="1:11" x14ac:dyDescent="0.45">
      <c r="A13" s="1">
        <v>12.37</v>
      </c>
      <c r="B13" s="1">
        <v>50</v>
      </c>
      <c r="C13" s="16">
        <f t="shared" si="0"/>
        <v>0.83333333333333337</v>
      </c>
      <c r="D13" s="4"/>
      <c r="E13" s="22"/>
      <c r="F13" s="24"/>
      <c r="G13" s="27"/>
      <c r="H13" s="42"/>
      <c r="I13" s="45"/>
      <c r="J13" s="4"/>
      <c r="K13" s="4"/>
    </row>
    <row r="14" spans="1:11" x14ac:dyDescent="0.45">
      <c r="A14" s="1">
        <v>12.35</v>
      </c>
      <c r="B14" s="1">
        <v>60</v>
      </c>
      <c r="C14" s="16">
        <f t="shared" si="0"/>
        <v>1</v>
      </c>
      <c r="D14" s="4"/>
      <c r="E14" s="22"/>
      <c r="F14" s="24"/>
      <c r="G14" s="27"/>
      <c r="H14" s="42"/>
      <c r="I14" s="45"/>
      <c r="J14" s="4"/>
      <c r="K14" s="4"/>
    </row>
    <row r="15" spans="1:11" x14ac:dyDescent="0.45">
      <c r="A15" s="1">
        <v>12.33</v>
      </c>
      <c r="B15" s="1">
        <v>70</v>
      </c>
      <c r="C15" s="16">
        <f t="shared" si="0"/>
        <v>1.1666666666666667</v>
      </c>
      <c r="D15" s="4"/>
      <c r="E15" s="22" t="s">
        <v>33</v>
      </c>
      <c r="F15" s="24">
        <f>(F12/F9)*100</f>
        <v>101.49999999999999</v>
      </c>
      <c r="G15" s="27" t="s">
        <v>12</v>
      </c>
      <c r="H15" s="42"/>
      <c r="I15" s="45"/>
      <c r="J15" s="4"/>
      <c r="K15" s="4"/>
    </row>
    <row r="16" spans="1:11" x14ac:dyDescent="0.45">
      <c r="A16" s="1">
        <v>12.31</v>
      </c>
      <c r="B16" s="1">
        <v>80</v>
      </c>
      <c r="C16" s="16">
        <f t="shared" si="0"/>
        <v>1.3333333333333333</v>
      </c>
      <c r="D16" s="4"/>
      <c r="E16" s="11"/>
      <c r="F16" s="42"/>
      <c r="G16" s="42"/>
      <c r="H16" s="42"/>
      <c r="I16" s="45"/>
      <c r="J16" s="4"/>
      <c r="K16" s="4"/>
    </row>
    <row r="17" spans="1:11" x14ac:dyDescent="0.45">
      <c r="A17" s="1">
        <v>12.29</v>
      </c>
      <c r="B17" s="1">
        <v>90</v>
      </c>
      <c r="C17" s="16">
        <f t="shared" si="0"/>
        <v>1.5</v>
      </c>
      <c r="D17" s="4"/>
      <c r="E17" s="11" t="s">
        <v>34</v>
      </c>
      <c r="F17" s="42"/>
      <c r="G17" s="42"/>
      <c r="H17" s="42"/>
      <c r="I17" s="45"/>
      <c r="J17" s="4"/>
      <c r="K17" s="4"/>
    </row>
    <row r="18" spans="1:11" x14ac:dyDescent="0.45">
      <c r="A18" s="1">
        <v>12.27</v>
      </c>
      <c r="B18" s="1">
        <v>100</v>
      </c>
      <c r="C18" s="16">
        <f t="shared" si="0"/>
        <v>1.6666666666666667</v>
      </c>
      <c r="D18" s="4"/>
      <c r="E18" s="46"/>
      <c r="F18" s="42"/>
      <c r="G18" s="42"/>
      <c r="H18" s="42"/>
      <c r="I18" s="45"/>
      <c r="J18" s="4"/>
      <c r="K18" s="4"/>
    </row>
    <row r="19" spans="1:11" x14ac:dyDescent="0.45">
      <c r="A19" s="1">
        <v>12.25</v>
      </c>
      <c r="B19" s="1">
        <v>110</v>
      </c>
      <c r="C19" s="16">
        <f t="shared" si="0"/>
        <v>1.8333333333333333</v>
      </c>
      <c r="D19" s="4"/>
      <c r="E19" s="47"/>
      <c r="F19" s="48"/>
      <c r="G19" s="48"/>
      <c r="H19" s="48"/>
      <c r="I19" s="49"/>
      <c r="J19" s="4"/>
      <c r="K19" s="4"/>
    </row>
    <row r="20" spans="1:11" x14ac:dyDescent="0.45">
      <c r="A20" s="1">
        <v>12.22</v>
      </c>
      <c r="B20" s="1">
        <v>120</v>
      </c>
      <c r="C20" s="16">
        <f t="shared" si="0"/>
        <v>2</v>
      </c>
      <c r="D20" s="4"/>
      <c r="E20" s="4"/>
      <c r="F20" s="4"/>
      <c r="G20" s="4"/>
      <c r="H20" s="4"/>
      <c r="I20" s="4"/>
      <c r="J20" s="4"/>
      <c r="K20" s="4"/>
    </row>
    <row r="21" spans="1:11" x14ac:dyDescent="0.45">
      <c r="A21" s="1">
        <v>12.2</v>
      </c>
      <c r="B21" s="1">
        <v>130</v>
      </c>
      <c r="C21" s="16">
        <f t="shared" si="0"/>
        <v>2.1666666666666665</v>
      </c>
      <c r="D21" s="4"/>
      <c r="E21" s="4"/>
      <c r="F21" s="4"/>
      <c r="G21" s="4"/>
      <c r="H21" s="4"/>
      <c r="I21" s="4"/>
      <c r="J21" s="4"/>
      <c r="K21" s="4"/>
    </row>
    <row r="22" spans="1:11" x14ac:dyDescent="0.45">
      <c r="A22" s="1">
        <v>12.18</v>
      </c>
      <c r="B22" s="1">
        <v>140</v>
      </c>
      <c r="C22" s="16">
        <f t="shared" si="0"/>
        <v>2.3333333333333335</v>
      </c>
      <c r="D22" s="4"/>
      <c r="E22" s="4"/>
      <c r="F22" s="4"/>
      <c r="G22" s="4"/>
      <c r="H22" s="4"/>
      <c r="I22" s="4"/>
      <c r="J22" s="4"/>
      <c r="K22" s="4"/>
    </row>
    <row r="23" spans="1:11" x14ac:dyDescent="0.45">
      <c r="A23" s="1">
        <v>12.16</v>
      </c>
      <c r="B23" s="1">
        <v>150</v>
      </c>
      <c r="C23" s="16">
        <f t="shared" si="0"/>
        <v>2.5</v>
      </c>
      <c r="D23" s="4"/>
      <c r="E23" s="4"/>
      <c r="F23" s="4"/>
      <c r="G23" s="4"/>
      <c r="H23" s="4"/>
      <c r="I23" s="4"/>
      <c r="J23" s="4"/>
      <c r="K23" s="4"/>
    </row>
    <row r="24" spans="1:11" x14ac:dyDescent="0.45">
      <c r="A24" s="1">
        <v>12.14</v>
      </c>
      <c r="B24" s="1">
        <v>160</v>
      </c>
      <c r="C24" s="16">
        <f t="shared" si="0"/>
        <v>2.6666666666666665</v>
      </c>
      <c r="D24" s="4"/>
      <c r="E24" s="4"/>
      <c r="F24" s="4"/>
      <c r="G24" s="4"/>
      <c r="H24" s="4"/>
      <c r="I24" s="4"/>
      <c r="J24" s="4"/>
      <c r="K24" s="4"/>
    </row>
    <row r="25" spans="1:11" x14ac:dyDescent="0.45">
      <c r="A25" s="1">
        <v>12.12</v>
      </c>
      <c r="B25" s="1">
        <v>170</v>
      </c>
      <c r="C25" s="16">
        <f t="shared" si="0"/>
        <v>2.8333333333333335</v>
      </c>
      <c r="D25" s="4"/>
      <c r="E25" s="4"/>
      <c r="F25" s="4"/>
      <c r="G25" s="4"/>
      <c r="H25" s="4"/>
      <c r="I25" s="4"/>
      <c r="J25" s="4"/>
      <c r="K25" s="4"/>
    </row>
    <row r="26" spans="1:11" x14ac:dyDescent="0.45">
      <c r="A26" s="1">
        <v>12.1</v>
      </c>
      <c r="B26" s="1">
        <v>180</v>
      </c>
      <c r="C26" s="16">
        <f t="shared" si="0"/>
        <v>3</v>
      </c>
      <c r="D26" s="4"/>
      <c r="E26" s="4"/>
      <c r="F26" s="4"/>
      <c r="G26" s="4"/>
      <c r="H26" s="4"/>
      <c r="I26" s="4"/>
      <c r="J26" s="4"/>
      <c r="K26" s="4"/>
    </row>
    <row r="27" spans="1:11" x14ac:dyDescent="0.45">
      <c r="A27" s="1">
        <v>12.08</v>
      </c>
      <c r="B27" s="1">
        <v>190</v>
      </c>
      <c r="C27" s="16">
        <f t="shared" si="0"/>
        <v>3.1666666666666665</v>
      </c>
      <c r="D27" s="4"/>
      <c r="E27" s="4"/>
      <c r="F27" s="4"/>
      <c r="G27" s="4"/>
      <c r="H27" s="4"/>
      <c r="I27" s="4"/>
      <c r="J27" s="4"/>
      <c r="K27" s="4"/>
    </row>
    <row r="28" spans="1:11" x14ac:dyDescent="0.45">
      <c r="A28" s="1">
        <v>12.06</v>
      </c>
      <c r="B28" s="1">
        <v>200</v>
      </c>
      <c r="C28" s="16">
        <f t="shared" si="0"/>
        <v>3.3333333333333335</v>
      </c>
      <c r="D28" s="4"/>
      <c r="E28" s="4"/>
      <c r="F28" s="4"/>
      <c r="G28" s="4"/>
      <c r="H28" s="4"/>
      <c r="I28" s="4"/>
      <c r="J28" s="4"/>
      <c r="K28" s="4"/>
    </row>
    <row r="29" spans="1:11" x14ac:dyDescent="0.45">
      <c r="A29" s="1">
        <v>12.04</v>
      </c>
      <c r="B29" s="1">
        <v>210</v>
      </c>
      <c r="C29" s="16">
        <f t="shared" si="0"/>
        <v>3.5</v>
      </c>
      <c r="D29" s="4"/>
      <c r="E29" s="4"/>
      <c r="F29" s="4"/>
      <c r="G29" s="4"/>
      <c r="H29" s="4"/>
      <c r="I29" s="4"/>
      <c r="J29" s="4"/>
      <c r="K29" s="4"/>
    </row>
    <row r="30" spans="1:11" x14ac:dyDescent="0.45">
      <c r="A30" s="1">
        <v>12.02</v>
      </c>
      <c r="B30" s="1">
        <v>220</v>
      </c>
      <c r="C30" s="16">
        <f t="shared" si="0"/>
        <v>3.6666666666666665</v>
      </c>
      <c r="D30" s="4"/>
      <c r="E30" s="4"/>
      <c r="F30" s="4"/>
      <c r="G30" s="4"/>
      <c r="H30" s="4"/>
      <c r="I30" s="4"/>
      <c r="J30" s="4"/>
      <c r="K30" s="4"/>
    </row>
    <row r="31" spans="1:11" x14ac:dyDescent="0.45">
      <c r="A31" s="1">
        <v>12</v>
      </c>
      <c r="B31" s="1">
        <v>230</v>
      </c>
      <c r="C31" s="16">
        <f t="shared" si="0"/>
        <v>3.8333333333333335</v>
      </c>
      <c r="D31" s="4"/>
      <c r="E31" s="4"/>
      <c r="F31" s="4"/>
      <c r="G31" s="4"/>
      <c r="H31" s="4"/>
      <c r="I31" s="4"/>
      <c r="J31" s="4"/>
      <c r="K31" s="4"/>
    </row>
    <row r="32" spans="1:11" x14ac:dyDescent="0.45">
      <c r="A32" s="1">
        <v>11.99</v>
      </c>
      <c r="B32" s="1">
        <v>240</v>
      </c>
      <c r="C32" s="16">
        <f t="shared" si="0"/>
        <v>4</v>
      </c>
      <c r="D32" s="4"/>
      <c r="E32" s="4"/>
      <c r="F32" s="4"/>
      <c r="G32" s="4"/>
      <c r="H32" s="4"/>
      <c r="I32" s="4"/>
      <c r="J32" s="4"/>
      <c r="K32" s="4"/>
    </row>
    <row r="33" spans="1:11" x14ac:dyDescent="0.45">
      <c r="A33" s="1">
        <v>11.97</v>
      </c>
      <c r="B33" s="1">
        <v>250</v>
      </c>
      <c r="C33" s="16">
        <f t="shared" si="0"/>
        <v>4.166666666666667</v>
      </c>
      <c r="D33" s="4"/>
      <c r="E33" s="4"/>
      <c r="F33" s="4"/>
      <c r="G33" s="4"/>
      <c r="H33" s="4"/>
      <c r="I33" s="4"/>
      <c r="J33" s="4"/>
      <c r="K33" s="4"/>
    </row>
    <row r="34" spans="1:11" x14ac:dyDescent="0.45">
      <c r="A34" s="1">
        <v>11.95</v>
      </c>
      <c r="B34" s="1">
        <v>260</v>
      </c>
      <c r="C34" s="16">
        <f t="shared" si="0"/>
        <v>4.333333333333333</v>
      </c>
      <c r="D34" s="4"/>
      <c r="E34" s="4"/>
      <c r="F34" s="4"/>
      <c r="G34" s="4"/>
      <c r="H34" s="4"/>
      <c r="I34" s="4"/>
      <c r="J34" s="4"/>
      <c r="K34" s="4"/>
    </row>
    <row r="35" spans="1:11" x14ac:dyDescent="0.45">
      <c r="A35" s="1">
        <v>11.93</v>
      </c>
      <c r="B35" s="1">
        <v>270</v>
      </c>
      <c r="C35" s="16">
        <f t="shared" si="0"/>
        <v>4.5</v>
      </c>
      <c r="D35" s="4"/>
      <c r="E35" s="4"/>
      <c r="F35" s="4"/>
      <c r="G35" s="4"/>
      <c r="H35" s="4"/>
      <c r="I35" s="4"/>
      <c r="J35" s="4"/>
      <c r="K35" s="4"/>
    </row>
    <row r="36" spans="1:11" x14ac:dyDescent="0.45">
      <c r="A36" s="1">
        <v>11.91</v>
      </c>
      <c r="B36" s="1">
        <v>280</v>
      </c>
      <c r="C36" s="16">
        <f t="shared" ref="C36:C67" si="1">B36/60</f>
        <v>4.666666666666667</v>
      </c>
      <c r="D36" s="4"/>
      <c r="E36" s="4"/>
      <c r="F36" s="4"/>
      <c r="G36" s="4"/>
      <c r="H36" s="4"/>
      <c r="I36" s="4"/>
      <c r="J36" s="4"/>
      <c r="K36" s="4"/>
    </row>
    <row r="37" spans="1:11" x14ac:dyDescent="0.45">
      <c r="A37" s="1">
        <v>11.89</v>
      </c>
      <c r="B37" s="1">
        <v>290</v>
      </c>
      <c r="C37" s="16">
        <f t="shared" si="1"/>
        <v>4.833333333333333</v>
      </c>
      <c r="D37" s="4"/>
      <c r="E37" s="4"/>
      <c r="F37" s="4"/>
      <c r="G37" s="4"/>
      <c r="H37" s="4"/>
      <c r="I37" s="4"/>
      <c r="J37" s="4"/>
      <c r="K37" s="4"/>
    </row>
    <row r="38" spans="1:11" x14ac:dyDescent="0.45">
      <c r="A38" s="1">
        <v>11.87</v>
      </c>
      <c r="B38" s="1">
        <v>300</v>
      </c>
      <c r="C38" s="16">
        <f t="shared" si="1"/>
        <v>5</v>
      </c>
      <c r="D38" s="4"/>
      <c r="E38" s="4"/>
      <c r="F38" s="4"/>
      <c r="G38" s="4"/>
      <c r="H38" s="4"/>
      <c r="I38" s="4"/>
      <c r="J38" s="4"/>
      <c r="K38" s="4"/>
    </row>
    <row r="39" spans="1:11" x14ac:dyDescent="0.45">
      <c r="A39" s="1">
        <v>11.85</v>
      </c>
      <c r="B39" s="1">
        <v>310</v>
      </c>
      <c r="C39" s="16">
        <f t="shared" si="1"/>
        <v>5.166666666666667</v>
      </c>
      <c r="D39" s="4"/>
      <c r="E39" s="4"/>
      <c r="F39" s="4"/>
      <c r="G39" s="4"/>
      <c r="H39" s="4"/>
      <c r="I39" s="4"/>
      <c r="J39" s="4"/>
      <c r="K39" s="4"/>
    </row>
    <row r="40" spans="1:11" x14ac:dyDescent="0.45">
      <c r="A40" s="1">
        <v>11.83</v>
      </c>
      <c r="B40" s="1">
        <v>320</v>
      </c>
      <c r="C40" s="16">
        <f t="shared" si="1"/>
        <v>5.333333333333333</v>
      </c>
      <c r="D40" s="4"/>
      <c r="E40" s="4"/>
      <c r="F40" s="4"/>
      <c r="G40" s="4"/>
      <c r="H40" s="4"/>
      <c r="I40" s="4"/>
      <c r="J40" s="4"/>
      <c r="K40" s="4"/>
    </row>
    <row r="41" spans="1:11" x14ac:dyDescent="0.45">
      <c r="A41" s="1">
        <v>11.81</v>
      </c>
      <c r="B41" s="1">
        <v>330</v>
      </c>
      <c r="C41" s="16">
        <f t="shared" si="1"/>
        <v>5.5</v>
      </c>
      <c r="D41" s="4"/>
      <c r="E41" s="4"/>
      <c r="F41" s="4"/>
      <c r="G41" s="4"/>
      <c r="H41" s="4"/>
      <c r="I41" s="4"/>
      <c r="J41" s="4"/>
      <c r="K41" s="4"/>
    </row>
    <row r="42" spans="1:11" x14ac:dyDescent="0.45">
      <c r="A42" s="1">
        <v>11.79</v>
      </c>
      <c r="B42" s="1">
        <v>340</v>
      </c>
      <c r="C42" s="16">
        <f t="shared" si="1"/>
        <v>5.666666666666667</v>
      </c>
      <c r="D42" s="4"/>
      <c r="E42" s="4"/>
      <c r="F42" s="4"/>
      <c r="G42" s="4"/>
      <c r="H42" s="4"/>
      <c r="I42" s="4"/>
      <c r="J42" s="4"/>
      <c r="K42" s="4"/>
    </row>
    <row r="43" spans="1:11" x14ac:dyDescent="0.45">
      <c r="A43" s="1">
        <v>11.77</v>
      </c>
      <c r="B43" s="1">
        <v>350</v>
      </c>
      <c r="C43" s="16">
        <f t="shared" si="1"/>
        <v>5.833333333333333</v>
      </c>
      <c r="D43" s="4"/>
      <c r="E43" s="4"/>
      <c r="F43" s="4"/>
      <c r="G43" s="4"/>
      <c r="H43" s="4"/>
      <c r="I43" s="4"/>
      <c r="J43" s="4"/>
      <c r="K43" s="4"/>
    </row>
    <row r="44" spans="1:11" x14ac:dyDescent="0.45">
      <c r="A44" s="1">
        <v>11.75</v>
      </c>
      <c r="B44" s="1">
        <v>360</v>
      </c>
      <c r="C44" s="16">
        <f t="shared" si="1"/>
        <v>6</v>
      </c>
      <c r="D44" s="4"/>
      <c r="E44" s="4"/>
      <c r="F44" s="4"/>
      <c r="G44" s="4"/>
      <c r="H44" s="4"/>
      <c r="I44" s="4"/>
      <c r="J44" s="4"/>
      <c r="K44" s="4"/>
    </row>
    <row r="45" spans="1:11" x14ac:dyDescent="0.45">
      <c r="A45" s="1">
        <v>11.73</v>
      </c>
      <c r="B45" s="1">
        <v>370</v>
      </c>
      <c r="C45" s="16">
        <f t="shared" si="1"/>
        <v>6.166666666666667</v>
      </c>
      <c r="D45" s="4"/>
      <c r="E45" s="4"/>
      <c r="F45" s="4"/>
      <c r="G45" s="4"/>
      <c r="H45" s="4"/>
      <c r="I45" s="4"/>
      <c r="J45" s="4"/>
      <c r="K45" s="4"/>
    </row>
    <row r="46" spans="1:11" x14ac:dyDescent="0.45">
      <c r="A46" s="1">
        <v>11.71</v>
      </c>
      <c r="B46" s="1">
        <v>380</v>
      </c>
      <c r="C46" s="16">
        <f t="shared" si="1"/>
        <v>6.333333333333333</v>
      </c>
      <c r="D46" s="4"/>
      <c r="E46" s="4"/>
      <c r="F46" s="4"/>
      <c r="G46" s="4"/>
      <c r="H46" s="4"/>
      <c r="I46" s="4"/>
      <c r="J46" s="4"/>
      <c r="K46" s="4"/>
    </row>
    <row r="47" spans="1:11" x14ac:dyDescent="0.45">
      <c r="A47" s="1">
        <v>11.69</v>
      </c>
      <c r="B47" s="1">
        <v>390</v>
      </c>
      <c r="C47" s="16">
        <f t="shared" si="1"/>
        <v>6.5</v>
      </c>
      <c r="D47" s="4"/>
      <c r="E47" s="4"/>
      <c r="F47" s="4"/>
      <c r="G47" s="4"/>
      <c r="H47" s="4"/>
      <c r="I47" s="4"/>
      <c r="J47" s="4"/>
      <c r="K47" s="4"/>
    </row>
    <row r="48" spans="1:11" x14ac:dyDescent="0.45">
      <c r="A48" s="1">
        <v>11.67</v>
      </c>
      <c r="B48" s="1">
        <v>400</v>
      </c>
      <c r="C48" s="16">
        <f t="shared" si="1"/>
        <v>6.666666666666667</v>
      </c>
      <c r="D48" s="4"/>
      <c r="E48" s="4"/>
      <c r="F48" s="4"/>
      <c r="G48" s="4"/>
      <c r="H48" s="4"/>
      <c r="I48" s="4"/>
      <c r="J48" s="4"/>
      <c r="K48" s="4"/>
    </row>
    <row r="49" spans="1:11" x14ac:dyDescent="0.45">
      <c r="A49" s="1">
        <v>11.64</v>
      </c>
      <c r="B49" s="1">
        <v>410</v>
      </c>
      <c r="C49" s="16">
        <f t="shared" si="1"/>
        <v>6.833333333333333</v>
      </c>
      <c r="D49" s="4"/>
      <c r="E49" s="4"/>
      <c r="F49" s="4"/>
      <c r="G49" s="4"/>
      <c r="H49" s="4"/>
      <c r="I49" s="4"/>
      <c r="J49" s="4"/>
      <c r="K49" s="4"/>
    </row>
    <row r="50" spans="1:11" x14ac:dyDescent="0.45">
      <c r="A50" s="1">
        <v>11.63</v>
      </c>
      <c r="B50" s="1">
        <v>420</v>
      </c>
      <c r="C50" s="16">
        <f t="shared" si="1"/>
        <v>7</v>
      </c>
      <c r="D50" s="4"/>
      <c r="E50" s="4"/>
      <c r="F50" s="4"/>
      <c r="G50" s="4"/>
      <c r="H50" s="4"/>
      <c r="I50" s="4"/>
      <c r="J50" s="4"/>
      <c r="K50" s="4"/>
    </row>
    <row r="51" spans="1:11" x14ac:dyDescent="0.45">
      <c r="A51" s="1">
        <v>11.6</v>
      </c>
      <c r="B51" s="1">
        <v>430</v>
      </c>
      <c r="C51" s="16">
        <f t="shared" si="1"/>
        <v>7.166666666666667</v>
      </c>
      <c r="D51" s="4"/>
      <c r="E51" s="4"/>
      <c r="F51" s="4"/>
      <c r="G51" s="4"/>
      <c r="H51" s="4"/>
      <c r="I51" s="4"/>
      <c r="J51" s="4"/>
      <c r="K51" s="4"/>
    </row>
    <row r="52" spans="1:11" x14ac:dyDescent="0.45">
      <c r="A52" s="1">
        <v>11.58</v>
      </c>
      <c r="B52" s="1">
        <v>440</v>
      </c>
      <c r="C52" s="16">
        <f t="shared" si="1"/>
        <v>7.333333333333333</v>
      </c>
      <c r="D52" s="4"/>
      <c r="E52" s="4"/>
      <c r="F52" s="4"/>
      <c r="G52" s="4"/>
      <c r="H52" s="4"/>
      <c r="I52" s="4"/>
      <c r="J52" s="4"/>
      <c r="K52" s="4"/>
    </row>
    <row r="53" spans="1:11" x14ac:dyDescent="0.45">
      <c r="A53" s="1">
        <v>11.56</v>
      </c>
      <c r="B53" s="1">
        <v>450</v>
      </c>
      <c r="C53" s="16">
        <f t="shared" si="1"/>
        <v>7.5</v>
      </c>
      <c r="D53" s="4"/>
      <c r="E53" s="4"/>
      <c r="F53" s="4"/>
      <c r="G53" s="4"/>
      <c r="H53" s="4"/>
      <c r="I53" s="4"/>
      <c r="J53" s="4"/>
      <c r="K53" s="4"/>
    </row>
    <row r="54" spans="1:11" x14ac:dyDescent="0.45">
      <c r="A54" s="1">
        <v>11.53</v>
      </c>
      <c r="B54" s="1">
        <v>460</v>
      </c>
      <c r="C54" s="16">
        <f t="shared" si="1"/>
        <v>7.666666666666667</v>
      </c>
      <c r="D54" s="4"/>
      <c r="E54" s="4"/>
      <c r="F54" s="4"/>
      <c r="G54" s="4"/>
      <c r="H54" s="4"/>
      <c r="I54" s="4"/>
      <c r="J54" s="4"/>
      <c r="K54" s="4"/>
    </row>
    <row r="55" spans="1:11" x14ac:dyDescent="0.45">
      <c r="A55" s="1">
        <v>11.51</v>
      </c>
      <c r="B55" s="1">
        <v>470</v>
      </c>
      <c r="C55" s="16">
        <f t="shared" si="1"/>
        <v>7.833333333333333</v>
      </c>
      <c r="D55" s="4"/>
      <c r="E55" s="4"/>
      <c r="F55" s="4"/>
      <c r="G55" s="4"/>
      <c r="H55" s="4"/>
      <c r="I55" s="4"/>
      <c r="J55" s="4"/>
      <c r="K55" s="4"/>
    </row>
    <row r="56" spans="1:11" x14ac:dyDescent="0.45">
      <c r="A56" s="1">
        <v>11.48</v>
      </c>
      <c r="B56" s="1">
        <v>480</v>
      </c>
      <c r="C56" s="16">
        <f t="shared" si="1"/>
        <v>8</v>
      </c>
      <c r="D56" s="4"/>
      <c r="E56" s="4"/>
      <c r="F56" s="4"/>
      <c r="G56" s="4"/>
      <c r="H56" s="4"/>
      <c r="I56" s="4"/>
      <c r="J56" s="4"/>
      <c r="K56" s="4"/>
    </row>
    <row r="57" spans="1:11" x14ac:dyDescent="0.45">
      <c r="A57" s="1">
        <v>11.45</v>
      </c>
      <c r="B57" s="1">
        <v>490</v>
      </c>
      <c r="C57" s="16">
        <f t="shared" si="1"/>
        <v>8.1666666666666661</v>
      </c>
      <c r="D57" s="4"/>
      <c r="E57" s="4"/>
      <c r="F57" s="4"/>
      <c r="G57" s="4"/>
      <c r="H57" s="4"/>
      <c r="I57" s="4"/>
      <c r="J57" s="4"/>
      <c r="K57" s="4"/>
    </row>
    <row r="58" spans="1:11" x14ac:dyDescent="0.45">
      <c r="A58" s="1">
        <v>11.43</v>
      </c>
      <c r="B58" s="1">
        <v>500</v>
      </c>
      <c r="C58" s="16">
        <f t="shared" si="1"/>
        <v>8.3333333333333339</v>
      </c>
      <c r="D58" s="4"/>
      <c r="E58" s="4"/>
      <c r="F58" s="4"/>
      <c r="G58" s="4"/>
      <c r="H58" s="4"/>
      <c r="I58" s="4"/>
      <c r="J58" s="4"/>
      <c r="K58" s="4"/>
    </row>
    <row r="59" spans="1:11" x14ac:dyDescent="0.45">
      <c r="A59" s="1">
        <v>11.41</v>
      </c>
      <c r="B59" s="1">
        <v>505</v>
      </c>
      <c r="C59" s="16">
        <f t="shared" si="1"/>
        <v>8.4166666666666661</v>
      </c>
      <c r="D59" s="4"/>
      <c r="E59" s="4"/>
      <c r="F59" s="4"/>
      <c r="G59" s="4"/>
      <c r="H59" s="4"/>
      <c r="I59" s="4"/>
      <c r="J59" s="4"/>
      <c r="K59" s="4"/>
    </row>
    <row r="60" spans="1:11" x14ac:dyDescent="0.45">
      <c r="A60" s="1">
        <v>11.4</v>
      </c>
      <c r="B60" s="1">
        <v>510</v>
      </c>
      <c r="C60" s="16">
        <f t="shared" si="1"/>
        <v>8.5</v>
      </c>
      <c r="D60" s="4"/>
      <c r="E60" s="4"/>
      <c r="F60" s="4"/>
      <c r="G60" s="4"/>
      <c r="H60" s="4"/>
      <c r="I60" s="4"/>
      <c r="J60" s="4"/>
      <c r="K60" s="4"/>
    </row>
    <row r="61" spans="1:11" x14ac:dyDescent="0.45">
      <c r="A61" s="1">
        <v>11.38</v>
      </c>
      <c r="B61" s="1">
        <v>515</v>
      </c>
      <c r="C61" s="16">
        <f t="shared" si="1"/>
        <v>8.5833333333333339</v>
      </c>
      <c r="D61" s="4"/>
      <c r="E61" s="4"/>
      <c r="F61" s="4"/>
      <c r="G61" s="4"/>
      <c r="H61" s="4"/>
      <c r="I61" s="4"/>
      <c r="J61" s="4"/>
      <c r="K61" s="4"/>
    </row>
    <row r="62" spans="1:11" x14ac:dyDescent="0.45">
      <c r="A62" s="1">
        <v>11.36</v>
      </c>
      <c r="B62" s="1">
        <v>520</v>
      </c>
      <c r="C62" s="16">
        <f t="shared" si="1"/>
        <v>8.6666666666666661</v>
      </c>
      <c r="D62" s="4"/>
      <c r="E62" s="4"/>
      <c r="F62" s="4"/>
      <c r="G62" s="4"/>
      <c r="H62" s="4"/>
      <c r="I62" s="4"/>
      <c r="J62" s="4"/>
      <c r="K62" s="4"/>
    </row>
    <row r="63" spans="1:11" x14ac:dyDescent="0.45">
      <c r="A63" s="1">
        <v>11.35</v>
      </c>
      <c r="B63" s="1">
        <v>525</v>
      </c>
      <c r="C63" s="16">
        <f t="shared" si="1"/>
        <v>8.75</v>
      </c>
      <c r="D63" s="4"/>
      <c r="E63" s="4"/>
      <c r="F63" s="4"/>
      <c r="G63" s="4"/>
      <c r="H63" s="4"/>
      <c r="I63" s="4"/>
      <c r="J63" s="4"/>
      <c r="K63" s="4"/>
    </row>
    <row r="64" spans="1:11" x14ac:dyDescent="0.45">
      <c r="A64" s="1">
        <v>11.33</v>
      </c>
      <c r="B64" s="1">
        <v>530</v>
      </c>
      <c r="C64" s="16">
        <f t="shared" si="1"/>
        <v>8.8333333333333339</v>
      </c>
      <c r="D64" s="4"/>
      <c r="E64" s="4"/>
      <c r="F64" s="4"/>
      <c r="G64" s="4"/>
      <c r="H64" s="4"/>
      <c r="I64" s="4"/>
      <c r="J64" s="4"/>
      <c r="K64" s="4"/>
    </row>
    <row r="65" spans="1:11" x14ac:dyDescent="0.45">
      <c r="A65" s="1">
        <v>11.32</v>
      </c>
      <c r="B65" s="1">
        <v>535</v>
      </c>
      <c r="C65" s="16">
        <f t="shared" si="1"/>
        <v>8.9166666666666661</v>
      </c>
      <c r="D65" s="4"/>
      <c r="E65" s="4"/>
      <c r="F65" s="4"/>
      <c r="G65" s="4"/>
      <c r="H65" s="4"/>
      <c r="I65" s="4"/>
      <c r="J65" s="4"/>
      <c r="K65" s="4"/>
    </row>
    <row r="66" spans="1:11" x14ac:dyDescent="0.45">
      <c r="A66" s="1">
        <v>11.3</v>
      </c>
      <c r="B66" s="1">
        <v>540</v>
      </c>
      <c r="C66" s="16">
        <f t="shared" si="1"/>
        <v>9</v>
      </c>
      <c r="D66" s="4"/>
      <c r="E66" s="4"/>
      <c r="F66" s="4"/>
      <c r="G66" s="4"/>
      <c r="H66" s="4"/>
      <c r="I66" s="4"/>
      <c r="J66" s="4"/>
      <c r="K66" s="4"/>
    </row>
    <row r="67" spans="1:11" x14ac:dyDescent="0.45">
      <c r="A67" s="1">
        <v>11.28</v>
      </c>
      <c r="B67" s="1">
        <v>545</v>
      </c>
      <c r="C67" s="16">
        <f t="shared" si="1"/>
        <v>9.0833333333333339</v>
      </c>
      <c r="D67" s="4"/>
      <c r="E67" s="4"/>
      <c r="F67" s="4"/>
      <c r="G67" s="4"/>
      <c r="H67" s="4"/>
      <c r="I67" s="4"/>
      <c r="J67" s="4"/>
      <c r="K67" s="4"/>
    </row>
    <row r="68" spans="1:11" x14ac:dyDescent="0.45">
      <c r="A68" s="1">
        <v>11.26</v>
      </c>
      <c r="B68" s="1">
        <v>550</v>
      </c>
      <c r="C68" s="16">
        <f t="shared" ref="C68" si="2">B68/60</f>
        <v>9.1666666666666661</v>
      </c>
      <c r="D68" s="4"/>
      <c r="E68" s="4"/>
      <c r="F68" s="4"/>
      <c r="G68" s="4"/>
      <c r="H68" s="4"/>
      <c r="I68" s="4"/>
      <c r="J68" s="4"/>
      <c r="K68" s="4"/>
    </row>
    <row r="69" spans="1:11" x14ac:dyDescent="0.45">
      <c r="A69" s="1">
        <v>11.24</v>
      </c>
      <c r="B69" s="1">
        <v>555</v>
      </c>
      <c r="C69" s="16">
        <f t="shared" ref="C69:C82" si="3">B69/60</f>
        <v>9.25</v>
      </c>
      <c r="D69" s="4"/>
      <c r="E69" s="4"/>
      <c r="F69" s="4"/>
      <c r="G69" s="4"/>
      <c r="H69" s="4"/>
      <c r="I69" s="4"/>
      <c r="J69" s="4"/>
      <c r="K69" s="4"/>
    </row>
    <row r="70" spans="1:11" x14ac:dyDescent="0.45">
      <c r="A70" s="1">
        <v>11.22</v>
      </c>
      <c r="B70" s="1">
        <v>560</v>
      </c>
      <c r="C70" s="16">
        <f t="shared" si="3"/>
        <v>9.3333333333333339</v>
      </c>
      <c r="D70" s="4"/>
      <c r="E70" s="4"/>
      <c r="F70" s="4"/>
      <c r="G70" s="4"/>
      <c r="H70" s="4"/>
      <c r="I70" s="4"/>
      <c r="J70" s="4"/>
      <c r="K70" s="4"/>
    </row>
    <row r="71" spans="1:11" x14ac:dyDescent="0.45">
      <c r="A71" s="1">
        <v>11.19</v>
      </c>
      <c r="B71" s="1">
        <v>565</v>
      </c>
      <c r="C71" s="16">
        <f t="shared" si="3"/>
        <v>9.4166666666666661</v>
      </c>
      <c r="D71" s="4"/>
      <c r="E71" s="4"/>
      <c r="F71" s="4"/>
      <c r="G71" s="4"/>
      <c r="H71" s="4"/>
      <c r="I71" s="4"/>
      <c r="J71" s="4"/>
      <c r="K71" s="4"/>
    </row>
    <row r="72" spans="1:11" x14ac:dyDescent="0.45">
      <c r="A72" s="1">
        <v>11.17</v>
      </c>
      <c r="B72" s="1">
        <v>570</v>
      </c>
      <c r="C72" s="16">
        <f t="shared" si="3"/>
        <v>9.5</v>
      </c>
      <c r="D72" s="4"/>
      <c r="E72" s="4"/>
      <c r="F72" s="4"/>
      <c r="G72" s="4"/>
      <c r="H72" s="4"/>
      <c r="I72" s="4"/>
      <c r="J72" s="4"/>
      <c r="K72" s="4"/>
    </row>
    <row r="73" spans="1:11" x14ac:dyDescent="0.45">
      <c r="A73" s="1">
        <v>11.14</v>
      </c>
      <c r="B73" s="1">
        <v>575</v>
      </c>
      <c r="C73" s="16">
        <f t="shared" si="3"/>
        <v>9.5833333333333339</v>
      </c>
      <c r="D73" s="4"/>
      <c r="E73" s="4"/>
      <c r="F73" s="4"/>
      <c r="G73" s="4"/>
      <c r="H73" s="4"/>
      <c r="I73" s="4"/>
      <c r="J73" s="4"/>
      <c r="K73" s="4"/>
    </row>
    <row r="74" spans="1:11" x14ac:dyDescent="0.45">
      <c r="A74" s="1">
        <v>11.11</v>
      </c>
      <c r="B74" s="1">
        <v>580</v>
      </c>
      <c r="C74" s="16">
        <f t="shared" si="3"/>
        <v>9.6666666666666661</v>
      </c>
      <c r="D74" s="4"/>
      <c r="E74" s="4"/>
      <c r="F74" s="4"/>
      <c r="G74" s="4"/>
      <c r="H74" s="4"/>
      <c r="I74" s="4"/>
      <c r="J74" s="4"/>
      <c r="K74" s="4"/>
    </row>
    <row r="75" spans="1:11" x14ac:dyDescent="0.45">
      <c r="A75" s="1">
        <v>11.08</v>
      </c>
      <c r="B75" s="1">
        <v>585</v>
      </c>
      <c r="C75" s="16">
        <f t="shared" si="3"/>
        <v>9.75</v>
      </c>
      <c r="D75" s="4"/>
      <c r="E75" s="4"/>
      <c r="F75" s="4"/>
      <c r="G75" s="4"/>
      <c r="H75" s="4"/>
      <c r="I75" s="4"/>
      <c r="J75" s="4"/>
      <c r="K75" s="4"/>
    </row>
    <row r="76" spans="1:11" x14ac:dyDescent="0.45">
      <c r="A76" s="1">
        <v>11.04</v>
      </c>
      <c r="B76" s="1">
        <v>590</v>
      </c>
      <c r="C76" s="16">
        <f t="shared" si="3"/>
        <v>9.8333333333333339</v>
      </c>
      <c r="D76" s="4"/>
      <c r="E76" s="4"/>
      <c r="F76" s="4"/>
      <c r="G76" s="4"/>
      <c r="H76" s="4"/>
      <c r="I76" s="4"/>
      <c r="J76" s="4"/>
      <c r="K76" s="4"/>
    </row>
    <row r="77" spans="1:11" x14ac:dyDescent="0.45">
      <c r="A77" s="1">
        <v>11</v>
      </c>
      <c r="B77" s="1">
        <v>595</v>
      </c>
      <c r="C77" s="16">
        <f t="shared" si="3"/>
        <v>9.9166666666666661</v>
      </c>
      <c r="D77" s="4"/>
      <c r="E77" s="4"/>
      <c r="F77" s="4"/>
      <c r="G77" s="4"/>
      <c r="H77" s="4"/>
      <c r="I77" s="4"/>
      <c r="J77" s="4"/>
      <c r="K77" s="4"/>
    </row>
    <row r="78" spans="1:11" x14ac:dyDescent="0.45">
      <c r="A78" s="1">
        <v>10.99</v>
      </c>
      <c r="B78" s="1">
        <v>596</v>
      </c>
      <c r="C78" s="16">
        <f t="shared" si="3"/>
        <v>9.9333333333333336</v>
      </c>
      <c r="D78" s="4"/>
      <c r="E78" s="4"/>
      <c r="F78" s="4"/>
      <c r="G78" s="4"/>
      <c r="H78" s="4"/>
      <c r="I78" s="4"/>
      <c r="J78" s="4"/>
      <c r="K78" s="4"/>
    </row>
    <row r="79" spans="1:11" x14ac:dyDescent="0.45">
      <c r="A79" s="1">
        <v>10.98</v>
      </c>
      <c r="B79" s="1">
        <v>598</v>
      </c>
      <c r="C79" s="16">
        <f t="shared" si="3"/>
        <v>9.9666666666666668</v>
      </c>
      <c r="D79" s="4"/>
      <c r="E79" s="4"/>
      <c r="F79" s="4"/>
      <c r="G79" s="4"/>
      <c r="H79" s="4"/>
      <c r="I79" s="4"/>
      <c r="J79" s="4"/>
      <c r="K79" s="4"/>
    </row>
    <row r="80" spans="1:11" x14ac:dyDescent="0.45">
      <c r="A80" s="1">
        <v>10.95</v>
      </c>
      <c r="B80" s="1">
        <v>600</v>
      </c>
      <c r="C80" s="16">
        <f t="shared" si="3"/>
        <v>10</v>
      </c>
      <c r="D80" s="4"/>
      <c r="E80" s="4"/>
      <c r="F80" s="4"/>
      <c r="G80" s="4"/>
      <c r="H80" s="4"/>
      <c r="I80" s="4"/>
      <c r="J80" s="4"/>
      <c r="K80" s="4"/>
    </row>
    <row r="81" spans="1:11" x14ac:dyDescent="0.45">
      <c r="A81" s="1">
        <v>10.89</v>
      </c>
      <c r="B81" s="1">
        <v>605</v>
      </c>
      <c r="C81" s="16">
        <f t="shared" si="3"/>
        <v>10.083333333333334</v>
      </c>
      <c r="D81" s="4"/>
      <c r="E81" s="4"/>
      <c r="F81" s="4"/>
      <c r="G81" s="4"/>
      <c r="H81" s="4"/>
      <c r="I81" s="4"/>
      <c r="J81" s="4"/>
      <c r="K81" s="4"/>
    </row>
    <row r="82" spans="1:11" x14ac:dyDescent="0.45">
      <c r="A82" s="1">
        <v>10.8</v>
      </c>
      <c r="B82" s="1">
        <v>609</v>
      </c>
      <c r="C82" s="16">
        <f t="shared" si="3"/>
        <v>10.15</v>
      </c>
      <c r="D82" s="4"/>
      <c r="E82" s="4"/>
      <c r="F82" s="4"/>
      <c r="G82" s="4"/>
      <c r="H82" s="4"/>
      <c r="I82" s="4"/>
      <c r="J82" s="4"/>
      <c r="K82" s="4"/>
    </row>
  </sheetData>
  <mergeCells count="1">
    <mergeCell ref="A1:K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3E318-D671-473D-9913-3B77315E09CA}">
  <sheetPr>
    <tabColor theme="4" tint="0.79998168889431442"/>
  </sheetPr>
  <dimension ref="A1:K56"/>
  <sheetViews>
    <sheetView topLeftCell="A23" zoomScale="60" zoomScaleNormal="85" workbookViewId="0">
      <selection activeCell="M16" sqref="M16"/>
    </sheetView>
  </sheetViews>
  <sheetFormatPr baseColWidth="10" defaultRowHeight="14.25" x14ac:dyDescent="0.45"/>
  <cols>
    <col min="5" max="5" width="13.9296875" bestFit="1" customWidth="1"/>
    <col min="9" max="9" width="15.46484375" customWidth="1"/>
  </cols>
  <sheetData>
    <row r="1" spans="1:11" x14ac:dyDescent="0.45">
      <c r="A1" s="65" t="s">
        <v>18</v>
      </c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11" x14ac:dyDescent="0.45">
      <c r="A2" s="73"/>
      <c r="B2" s="74"/>
      <c r="C2" s="74"/>
      <c r="D2" s="74"/>
      <c r="E2" s="74"/>
      <c r="F2" s="74"/>
      <c r="G2" s="74"/>
      <c r="H2" s="74"/>
      <c r="I2" s="74"/>
      <c r="J2" s="74"/>
      <c r="K2" s="75"/>
    </row>
    <row r="3" spans="1:11" x14ac:dyDescent="0.45">
      <c r="A3" s="6" t="s">
        <v>0</v>
      </c>
      <c r="B3" s="6" t="s">
        <v>15</v>
      </c>
      <c r="C3" s="6" t="s">
        <v>30</v>
      </c>
      <c r="D3" s="7"/>
      <c r="E3" s="7"/>
      <c r="F3" s="7"/>
      <c r="G3" s="7"/>
      <c r="H3" s="7"/>
      <c r="I3" s="7"/>
      <c r="J3" s="7"/>
      <c r="K3" s="7"/>
    </row>
    <row r="4" spans="1:11" x14ac:dyDescent="0.45">
      <c r="A4" s="8">
        <v>13</v>
      </c>
      <c r="B4" s="8">
        <v>0</v>
      </c>
      <c r="C4" s="25">
        <f t="shared" ref="C4:C35" si="0">B4/(60*60)</f>
        <v>0</v>
      </c>
      <c r="D4" s="7"/>
      <c r="E4" s="7"/>
      <c r="F4" s="7"/>
      <c r="G4" s="7"/>
      <c r="H4" s="7"/>
      <c r="I4" s="7"/>
      <c r="J4" s="7"/>
      <c r="K4" s="7"/>
    </row>
    <row r="5" spans="1:11" x14ac:dyDescent="0.45">
      <c r="A5" s="8">
        <v>12.15</v>
      </c>
      <c r="B5" s="8">
        <v>5</v>
      </c>
      <c r="C5" s="25">
        <f t="shared" si="0"/>
        <v>1.3888888888888889E-3</v>
      </c>
      <c r="D5" s="7"/>
      <c r="E5" s="7"/>
      <c r="F5" s="7"/>
      <c r="G5" s="7"/>
      <c r="H5" s="7"/>
      <c r="I5" s="7"/>
      <c r="J5" s="7"/>
      <c r="K5" s="7"/>
    </row>
    <row r="6" spans="1:11" x14ac:dyDescent="0.45">
      <c r="A6" s="8">
        <v>12.02</v>
      </c>
      <c r="B6" s="8">
        <v>10</v>
      </c>
      <c r="C6" s="25">
        <f t="shared" si="0"/>
        <v>2.7777777777777779E-3</v>
      </c>
      <c r="D6" s="7"/>
      <c r="E6" s="9" t="s">
        <v>7</v>
      </c>
      <c r="F6" s="29">
        <f>12/29.1</f>
        <v>0.41237113402061853</v>
      </c>
      <c r="G6" s="43" t="s">
        <v>29</v>
      </c>
      <c r="H6" s="14"/>
      <c r="I6" s="10"/>
      <c r="J6" s="7"/>
      <c r="K6" s="7"/>
    </row>
    <row r="7" spans="1:11" x14ac:dyDescent="0.45">
      <c r="A7" s="8">
        <v>11.95</v>
      </c>
      <c r="B7" s="8">
        <v>20</v>
      </c>
      <c r="C7" s="25">
        <f t="shared" si="0"/>
        <v>5.5555555555555558E-3</v>
      </c>
      <c r="D7" s="7"/>
      <c r="E7" s="22"/>
      <c r="F7" s="24"/>
      <c r="G7" s="27"/>
      <c r="H7" s="12"/>
      <c r="I7" s="13"/>
      <c r="J7" s="7"/>
      <c r="K7" s="7"/>
    </row>
    <row r="8" spans="1:11" x14ac:dyDescent="0.45">
      <c r="A8" s="8">
        <v>11.92</v>
      </c>
      <c r="B8" s="8">
        <v>30</v>
      </c>
      <c r="C8" s="25">
        <f t="shared" si="0"/>
        <v>8.3333333333333332E-3</v>
      </c>
      <c r="D8" s="7"/>
      <c r="E8" s="22" t="s">
        <v>10</v>
      </c>
      <c r="F8" s="24">
        <v>24.4</v>
      </c>
      <c r="G8" s="27" t="s">
        <v>17</v>
      </c>
      <c r="H8" s="12"/>
      <c r="I8" s="13"/>
      <c r="J8" s="7"/>
      <c r="K8" s="7"/>
    </row>
    <row r="9" spans="1:11" x14ac:dyDescent="0.45">
      <c r="A9" s="8">
        <v>11.92</v>
      </c>
      <c r="B9" s="8">
        <v>60</v>
      </c>
      <c r="C9" s="25">
        <f t="shared" si="0"/>
        <v>1.6666666666666666E-2</v>
      </c>
      <c r="D9" s="7"/>
      <c r="E9" s="22"/>
      <c r="F9" s="24">
        <f>F8*60</f>
        <v>1464</v>
      </c>
      <c r="G9" s="27" t="s">
        <v>16</v>
      </c>
      <c r="H9" s="12"/>
      <c r="I9" s="13"/>
      <c r="J9" s="7"/>
      <c r="K9" s="7"/>
    </row>
    <row r="10" spans="1:11" x14ac:dyDescent="0.45">
      <c r="A10" s="8">
        <v>11.91</v>
      </c>
      <c r="B10" s="8">
        <v>90</v>
      </c>
      <c r="C10" s="25">
        <f t="shared" si="0"/>
        <v>2.5000000000000001E-2</v>
      </c>
      <c r="D10" s="7"/>
      <c r="E10" s="22"/>
      <c r="F10" s="24"/>
      <c r="G10" s="27"/>
      <c r="H10" s="12"/>
      <c r="I10" s="13"/>
      <c r="J10" s="7"/>
      <c r="K10" s="7"/>
    </row>
    <row r="11" spans="1:11" x14ac:dyDescent="0.45">
      <c r="A11" s="8">
        <v>11.89</v>
      </c>
      <c r="B11" s="8">
        <v>120</v>
      </c>
      <c r="C11" s="25">
        <f t="shared" si="0"/>
        <v>3.3333333333333333E-2</v>
      </c>
      <c r="D11" s="7"/>
      <c r="E11" s="22"/>
      <c r="F11" s="24"/>
      <c r="G11" s="27"/>
      <c r="H11" s="12"/>
      <c r="I11" s="13"/>
      <c r="J11" s="7"/>
      <c r="K11" s="7"/>
    </row>
    <row r="12" spans="1:11" x14ac:dyDescent="0.45">
      <c r="A12" s="8">
        <v>11.88</v>
      </c>
      <c r="B12" s="8">
        <v>150</v>
      </c>
      <c r="C12" s="25">
        <f t="shared" si="0"/>
        <v>4.1666666666666664E-2</v>
      </c>
      <c r="D12" s="7"/>
      <c r="E12" s="22" t="s">
        <v>9</v>
      </c>
      <c r="F12" s="24">
        <v>1465</v>
      </c>
      <c r="G12" s="27" t="s">
        <v>16</v>
      </c>
      <c r="H12" s="12"/>
      <c r="I12" s="13"/>
      <c r="J12" s="7"/>
      <c r="K12" s="7"/>
    </row>
    <row r="13" spans="1:11" x14ac:dyDescent="0.45">
      <c r="A13" s="8">
        <v>11.87</v>
      </c>
      <c r="B13" s="8">
        <v>180</v>
      </c>
      <c r="C13" s="25">
        <f t="shared" si="0"/>
        <v>0.05</v>
      </c>
      <c r="D13" s="7"/>
      <c r="E13" s="22"/>
      <c r="F13" s="24"/>
      <c r="G13" s="27"/>
      <c r="H13" s="12"/>
      <c r="I13" s="13"/>
      <c r="J13" s="7"/>
      <c r="K13" s="7"/>
    </row>
    <row r="14" spans="1:11" x14ac:dyDescent="0.45">
      <c r="A14" s="8">
        <v>11.85</v>
      </c>
      <c r="B14" s="8">
        <v>210</v>
      </c>
      <c r="C14" s="25">
        <f t="shared" si="0"/>
        <v>5.8333333333333334E-2</v>
      </c>
      <c r="D14" s="7"/>
      <c r="E14" s="22"/>
      <c r="F14" s="24"/>
      <c r="G14" s="27"/>
      <c r="H14" s="12"/>
      <c r="I14" s="13"/>
      <c r="J14" s="7"/>
      <c r="K14" s="7"/>
    </row>
    <row r="15" spans="1:11" x14ac:dyDescent="0.45">
      <c r="A15" s="8">
        <v>11.84</v>
      </c>
      <c r="B15" s="8">
        <v>240</v>
      </c>
      <c r="C15" s="25">
        <f t="shared" si="0"/>
        <v>6.6666666666666666E-2</v>
      </c>
      <c r="D15" s="7"/>
      <c r="E15" s="22" t="s">
        <v>33</v>
      </c>
      <c r="F15" s="28">
        <f>(F12/F9)*100</f>
        <v>100.06830601092895</v>
      </c>
      <c r="G15" s="27" t="s">
        <v>12</v>
      </c>
      <c r="H15" s="12"/>
      <c r="I15" s="13"/>
      <c r="J15" s="7"/>
      <c r="K15" s="7"/>
    </row>
    <row r="16" spans="1:11" x14ac:dyDescent="0.45">
      <c r="A16" s="8">
        <v>11.82</v>
      </c>
      <c r="B16" s="8">
        <v>270</v>
      </c>
      <c r="C16" s="25">
        <f t="shared" si="0"/>
        <v>7.4999999999999997E-2</v>
      </c>
      <c r="D16" s="7"/>
      <c r="E16" s="22"/>
      <c r="F16" s="42"/>
      <c r="G16" s="42"/>
      <c r="H16" s="42"/>
      <c r="I16" s="45"/>
      <c r="J16" s="7"/>
      <c r="K16" s="7"/>
    </row>
    <row r="17" spans="1:11" x14ac:dyDescent="0.45">
      <c r="A17" s="8">
        <v>11.8</v>
      </c>
      <c r="B17" s="8">
        <v>300</v>
      </c>
      <c r="C17" s="25">
        <f t="shared" si="0"/>
        <v>8.3333333333333329E-2</v>
      </c>
      <c r="D17" s="7"/>
      <c r="E17" s="22" t="s">
        <v>34</v>
      </c>
      <c r="F17" s="50"/>
      <c r="G17" s="42"/>
      <c r="H17" s="42"/>
      <c r="I17" s="45"/>
      <c r="J17" s="7"/>
      <c r="K17" s="7"/>
    </row>
    <row r="18" spans="1:11" x14ac:dyDescent="0.45">
      <c r="A18" s="8">
        <v>11.79</v>
      </c>
      <c r="B18" s="8">
        <v>330</v>
      </c>
      <c r="C18" s="25">
        <f t="shared" si="0"/>
        <v>9.166666666666666E-2</v>
      </c>
      <c r="D18" s="7"/>
      <c r="E18" s="52"/>
      <c r="F18" s="42"/>
      <c r="G18" s="42"/>
      <c r="H18" s="42"/>
      <c r="I18" s="45"/>
      <c r="J18" s="7"/>
      <c r="K18" s="7"/>
    </row>
    <row r="19" spans="1:11" x14ac:dyDescent="0.45">
      <c r="A19" s="8">
        <v>11.77</v>
      </c>
      <c r="B19" s="8">
        <v>360</v>
      </c>
      <c r="C19" s="25">
        <f t="shared" si="0"/>
        <v>0.1</v>
      </c>
      <c r="D19" s="7"/>
      <c r="E19" s="53"/>
      <c r="F19" s="48"/>
      <c r="G19" s="48"/>
      <c r="H19" s="48"/>
      <c r="I19" s="49"/>
      <c r="J19" s="7"/>
      <c r="K19" s="7"/>
    </row>
    <row r="20" spans="1:11" x14ac:dyDescent="0.45">
      <c r="A20" s="8">
        <v>11.76</v>
      </c>
      <c r="B20" s="8">
        <v>390</v>
      </c>
      <c r="C20" s="25">
        <f t="shared" si="0"/>
        <v>0.10833333333333334</v>
      </c>
      <c r="D20" s="7"/>
      <c r="E20" s="7"/>
      <c r="F20" s="7"/>
      <c r="G20" s="7"/>
      <c r="H20" s="7"/>
      <c r="I20" s="7"/>
      <c r="J20" s="7"/>
      <c r="K20" s="7"/>
    </row>
    <row r="21" spans="1:11" x14ac:dyDescent="0.45">
      <c r="A21" s="8">
        <v>11.75</v>
      </c>
      <c r="B21" s="8">
        <v>420</v>
      </c>
      <c r="C21" s="25">
        <f t="shared" si="0"/>
        <v>0.11666666666666667</v>
      </c>
      <c r="D21" s="7"/>
      <c r="E21" s="7"/>
      <c r="F21" s="7"/>
      <c r="G21" s="7"/>
      <c r="H21" s="7"/>
      <c r="I21" s="7"/>
      <c r="J21" s="7"/>
      <c r="K21" s="7"/>
    </row>
    <row r="22" spans="1:11" x14ac:dyDescent="0.45">
      <c r="A22" s="8">
        <v>11.73</v>
      </c>
      <c r="B22" s="8">
        <v>450</v>
      </c>
      <c r="C22" s="25">
        <f t="shared" si="0"/>
        <v>0.125</v>
      </c>
      <c r="D22" s="7"/>
      <c r="E22" s="7"/>
      <c r="F22" s="7"/>
      <c r="G22" s="7"/>
      <c r="H22" s="7"/>
      <c r="I22" s="7"/>
      <c r="J22" s="7"/>
      <c r="K22" s="7"/>
    </row>
    <row r="23" spans="1:11" x14ac:dyDescent="0.45">
      <c r="A23" s="8">
        <v>11.71</v>
      </c>
      <c r="B23" s="8">
        <v>480</v>
      </c>
      <c r="C23" s="25">
        <f t="shared" si="0"/>
        <v>0.13333333333333333</v>
      </c>
      <c r="D23" s="7"/>
      <c r="E23" s="7"/>
      <c r="F23" s="7"/>
      <c r="G23" s="7"/>
      <c r="H23" s="7"/>
      <c r="I23" s="7"/>
      <c r="J23" s="7"/>
      <c r="K23" s="7"/>
    </row>
    <row r="24" spans="1:11" x14ac:dyDescent="0.45">
      <c r="A24" s="8">
        <v>11.7</v>
      </c>
      <c r="B24" s="8">
        <v>510</v>
      </c>
      <c r="C24" s="25">
        <f t="shared" si="0"/>
        <v>0.14166666666666666</v>
      </c>
      <c r="D24" s="7"/>
      <c r="E24" s="7"/>
      <c r="F24" s="7"/>
      <c r="G24" s="7"/>
      <c r="H24" s="7"/>
      <c r="I24" s="7"/>
      <c r="J24" s="7"/>
      <c r="K24" s="7"/>
    </row>
    <row r="25" spans="1:11" x14ac:dyDescent="0.45">
      <c r="A25" s="8">
        <v>11.68</v>
      </c>
      <c r="B25" s="8">
        <v>540</v>
      </c>
      <c r="C25" s="25">
        <f t="shared" si="0"/>
        <v>0.15</v>
      </c>
      <c r="D25" s="7"/>
      <c r="E25" s="7"/>
      <c r="F25" s="7"/>
      <c r="G25" s="7"/>
      <c r="H25" s="7"/>
      <c r="I25" s="7"/>
      <c r="J25" s="7"/>
      <c r="K25" s="7"/>
    </row>
    <row r="26" spans="1:11" x14ac:dyDescent="0.45">
      <c r="A26" s="8">
        <v>11.66</v>
      </c>
      <c r="B26" s="8">
        <v>570</v>
      </c>
      <c r="C26" s="25">
        <f t="shared" si="0"/>
        <v>0.15833333333333333</v>
      </c>
      <c r="D26" s="7"/>
      <c r="E26" s="7"/>
      <c r="F26" s="7"/>
      <c r="G26" s="7"/>
      <c r="H26" s="7"/>
      <c r="I26" s="7"/>
      <c r="J26" s="7"/>
      <c r="K26" s="7"/>
    </row>
    <row r="27" spans="1:11" x14ac:dyDescent="0.45">
      <c r="A27" s="8">
        <v>11.65</v>
      </c>
      <c r="B27" s="8">
        <v>600</v>
      </c>
      <c r="C27" s="25">
        <f t="shared" si="0"/>
        <v>0.16666666666666666</v>
      </c>
      <c r="D27" s="7"/>
      <c r="E27" s="7"/>
      <c r="F27" s="7"/>
      <c r="G27" s="7"/>
      <c r="H27" s="7"/>
      <c r="I27" s="7"/>
      <c r="J27" s="7"/>
      <c r="K27" s="7"/>
    </row>
    <row r="28" spans="1:11" x14ac:dyDescent="0.45">
      <c r="A28" s="8">
        <v>11.63</v>
      </c>
      <c r="B28" s="8">
        <v>630</v>
      </c>
      <c r="C28" s="25">
        <f t="shared" si="0"/>
        <v>0.17499999999999999</v>
      </c>
      <c r="D28" s="7"/>
      <c r="E28" s="7"/>
      <c r="F28" s="7"/>
      <c r="G28" s="7"/>
      <c r="H28" s="7"/>
      <c r="I28" s="7"/>
      <c r="J28" s="7"/>
      <c r="K28" s="7"/>
    </row>
    <row r="29" spans="1:11" x14ac:dyDescent="0.45">
      <c r="A29" s="8">
        <v>11.62</v>
      </c>
      <c r="B29" s="8">
        <v>660</v>
      </c>
      <c r="C29" s="25">
        <f t="shared" si="0"/>
        <v>0.18333333333333332</v>
      </c>
      <c r="D29" s="7"/>
      <c r="E29" s="7"/>
      <c r="F29" s="7"/>
      <c r="G29" s="7"/>
      <c r="H29" s="7"/>
      <c r="I29" s="7"/>
      <c r="J29" s="7"/>
      <c r="K29" s="7"/>
    </row>
    <row r="30" spans="1:11" x14ac:dyDescent="0.45">
      <c r="A30" s="8">
        <v>11.59</v>
      </c>
      <c r="B30" s="8">
        <v>690</v>
      </c>
      <c r="C30" s="25">
        <f t="shared" si="0"/>
        <v>0.19166666666666668</v>
      </c>
      <c r="D30" s="7"/>
      <c r="E30" s="7"/>
      <c r="F30" s="7"/>
      <c r="G30" s="7"/>
      <c r="H30" s="7"/>
      <c r="I30" s="7"/>
      <c r="J30" s="7"/>
      <c r="K30" s="7"/>
    </row>
    <row r="31" spans="1:11" x14ac:dyDescent="0.45">
      <c r="A31" s="8">
        <v>11.57</v>
      </c>
      <c r="B31" s="8">
        <v>720</v>
      </c>
      <c r="C31" s="25">
        <f t="shared" si="0"/>
        <v>0.2</v>
      </c>
      <c r="D31" s="7"/>
      <c r="E31" s="7"/>
      <c r="F31" s="7"/>
      <c r="G31" s="7"/>
      <c r="H31" s="7"/>
      <c r="I31" s="7"/>
      <c r="J31" s="7"/>
      <c r="K31" s="7"/>
    </row>
    <row r="32" spans="1:11" x14ac:dyDescent="0.45">
      <c r="A32" s="8">
        <v>11.56</v>
      </c>
      <c r="B32" s="8">
        <v>750</v>
      </c>
      <c r="C32" s="25">
        <f t="shared" si="0"/>
        <v>0.20833333333333334</v>
      </c>
      <c r="D32" s="7"/>
      <c r="E32" s="7"/>
      <c r="F32" s="7"/>
      <c r="G32" s="7"/>
      <c r="H32" s="7"/>
      <c r="I32" s="7"/>
      <c r="J32" s="7"/>
      <c r="K32" s="7"/>
    </row>
    <row r="33" spans="1:11" x14ac:dyDescent="0.45">
      <c r="A33" s="8">
        <v>11.54</v>
      </c>
      <c r="B33" s="8">
        <v>780</v>
      </c>
      <c r="C33" s="25">
        <f t="shared" si="0"/>
        <v>0.21666666666666667</v>
      </c>
      <c r="D33" s="7"/>
      <c r="E33" s="7"/>
      <c r="F33" s="7"/>
      <c r="G33" s="7"/>
      <c r="H33" s="7"/>
      <c r="I33" s="7"/>
      <c r="J33" s="7"/>
      <c r="K33" s="7"/>
    </row>
    <row r="34" spans="1:11" x14ac:dyDescent="0.45">
      <c r="A34" s="8">
        <v>11.52</v>
      </c>
      <c r="B34" s="8">
        <v>810</v>
      </c>
      <c r="C34" s="25">
        <f t="shared" si="0"/>
        <v>0.22500000000000001</v>
      </c>
      <c r="D34" s="7"/>
      <c r="E34" s="7"/>
      <c r="F34" s="7"/>
      <c r="G34" s="7"/>
      <c r="H34" s="7"/>
      <c r="I34" s="7"/>
      <c r="J34" s="7"/>
      <c r="K34" s="7"/>
    </row>
    <row r="35" spans="1:11" x14ac:dyDescent="0.45">
      <c r="A35" s="8">
        <v>11.5</v>
      </c>
      <c r="B35" s="8">
        <v>840</v>
      </c>
      <c r="C35" s="25">
        <f t="shared" si="0"/>
        <v>0.23333333333333334</v>
      </c>
      <c r="D35" s="7"/>
      <c r="E35" s="7"/>
      <c r="F35" s="7"/>
      <c r="G35" s="7"/>
      <c r="H35" s="7"/>
      <c r="I35" s="7"/>
      <c r="J35" s="7"/>
      <c r="K35" s="7"/>
    </row>
    <row r="36" spans="1:11" x14ac:dyDescent="0.45">
      <c r="A36" s="8">
        <v>11.48</v>
      </c>
      <c r="B36" s="8">
        <v>870</v>
      </c>
      <c r="C36" s="25">
        <f t="shared" ref="C36:C56" si="1">B36/(60*60)</f>
        <v>0.24166666666666667</v>
      </c>
      <c r="D36" s="7"/>
      <c r="E36" s="7"/>
      <c r="F36" s="7"/>
      <c r="G36" s="7"/>
      <c r="H36" s="7"/>
      <c r="I36" s="7"/>
      <c r="J36" s="7"/>
      <c r="K36" s="7"/>
    </row>
    <row r="37" spans="1:11" x14ac:dyDescent="0.45">
      <c r="A37" s="8">
        <v>11.46</v>
      </c>
      <c r="B37" s="8">
        <v>900</v>
      </c>
      <c r="C37" s="25">
        <f t="shared" si="1"/>
        <v>0.25</v>
      </c>
      <c r="D37" s="7"/>
      <c r="E37" s="7"/>
      <c r="F37" s="7"/>
      <c r="G37" s="7"/>
      <c r="H37" s="7"/>
      <c r="I37" s="7"/>
      <c r="J37" s="7"/>
      <c r="K37" s="7"/>
    </row>
    <row r="38" spans="1:11" x14ac:dyDescent="0.45">
      <c r="A38" s="8">
        <v>11.44</v>
      </c>
      <c r="B38" s="8">
        <v>930</v>
      </c>
      <c r="C38" s="25">
        <f t="shared" si="1"/>
        <v>0.25833333333333336</v>
      </c>
      <c r="D38" s="7"/>
      <c r="E38" s="7"/>
      <c r="F38" s="7"/>
      <c r="G38" s="7"/>
      <c r="H38" s="7"/>
      <c r="I38" s="7"/>
      <c r="J38" s="7"/>
      <c r="K38" s="7"/>
    </row>
    <row r="39" spans="1:11" x14ac:dyDescent="0.45">
      <c r="A39" s="8">
        <v>11.41</v>
      </c>
      <c r="B39" s="8">
        <v>960</v>
      </c>
      <c r="C39" s="25">
        <f t="shared" si="1"/>
        <v>0.26666666666666666</v>
      </c>
      <c r="D39" s="7"/>
      <c r="E39" s="7"/>
      <c r="F39" s="7"/>
      <c r="G39" s="7"/>
      <c r="H39" s="7"/>
      <c r="I39" s="7"/>
      <c r="J39" s="7"/>
      <c r="K39" s="7"/>
    </row>
    <row r="40" spans="1:11" x14ac:dyDescent="0.45">
      <c r="A40" s="8">
        <v>11.39</v>
      </c>
      <c r="B40" s="8">
        <v>990</v>
      </c>
      <c r="C40" s="25">
        <f t="shared" si="1"/>
        <v>0.27500000000000002</v>
      </c>
      <c r="D40" s="7"/>
      <c r="E40" s="7"/>
      <c r="F40" s="7"/>
      <c r="G40" s="7"/>
      <c r="H40" s="7"/>
      <c r="I40" s="7"/>
      <c r="J40" s="7"/>
      <c r="K40" s="7"/>
    </row>
    <row r="41" spans="1:11" x14ac:dyDescent="0.45">
      <c r="A41" s="8">
        <v>11.37</v>
      </c>
      <c r="B41" s="8">
        <v>1020</v>
      </c>
      <c r="C41" s="25">
        <f t="shared" si="1"/>
        <v>0.28333333333333333</v>
      </c>
      <c r="D41" s="7"/>
      <c r="E41" s="7"/>
      <c r="F41" s="7"/>
      <c r="G41" s="7"/>
      <c r="H41" s="7"/>
      <c r="I41" s="7"/>
      <c r="J41" s="7"/>
      <c r="K41" s="7"/>
    </row>
    <row r="42" spans="1:11" x14ac:dyDescent="0.45">
      <c r="A42" s="8">
        <v>11.34</v>
      </c>
      <c r="B42" s="8">
        <v>1050</v>
      </c>
      <c r="C42" s="25">
        <f t="shared" si="1"/>
        <v>0.29166666666666669</v>
      </c>
      <c r="D42" s="7"/>
      <c r="E42" s="7"/>
      <c r="F42" s="7"/>
      <c r="G42" s="7"/>
      <c r="H42" s="7"/>
      <c r="I42" s="7"/>
      <c r="J42" s="7"/>
      <c r="K42" s="7"/>
    </row>
    <row r="43" spans="1:11" x14ac:dyDescent="0.45">
      <c r="A43" s="8">
        <v>11.32</v>
      </c>
      <c r="B43" s="8">
        <v>1080</v>
      </c>
      <c r="C43" s="25">
        <f t="shared" si="1"/>
        <v>0.3</v>
      </c>
      <c r="D43" s="7"/>
      <c r="E43" s="7"/>
      <c r="F43" s="7"/>
      <c r="G43" s="7"/>
      <c r="H43" s="7"/>
      <c r="I43" s="7"/>
      <c r="J43" s="7"/>
      <c r="K43" s="7"/>
    </row>
    <row r="44" spans="1:11" x14ac:dyDescent="0.45">
      <c r="A44" s="8">
        <v>11.3</v>
      </c>
      <c r="B44" s="8">
        <v>1110</v>
      </c>
      <c r="C44" s="25">
        <f t="shared" si="1"/>
        <v>0.30833333333333335</v>
      </c>
      <c r="D44" s="7"/>
      <c r="E44" s="7"/>
      <c r="F44" s="7"/>
      <c r="G44" s="7"/>
      <c r="H44" s="7"/>
      <c r="I44" s="7"/>
      <c r="J44" s="7"/>
      <c r="K44" s="7"/>
    </row>
    <row r="45" spans="1:11" x14ac:dyDescent="0.45">
      <c r="A45" s="8">
        <v>11.26</v>
      </c>
      <c r="B45" s="8">
        <v>1140</v>
      </c>
      <c r="C45" s="25">
        <f t="shared" si="1"/>
        <v>0.31666666666666665</v>
      </c>
      <c r="D45" s="7"/>
      <c r="E45" s="7"/>
      <c r="F45" s="7"/>
      <c r="G45" s="7"/>
      <c r="H45" s="7"/>
      <c r="I45" s="7"/>
      <c r="J45" s="7"/>
      <c r="K45" s="7"/>
    </row>
    <row r="46" spans="1:11" x14ac:dyDescent="0.45">
      <c r="A46" s="8">
        <v>11.24</v>
      </c>
      <c r="B46" s="8">
        <v>1170</v>
      </c>
      <c r="C46" s="25">
        <f t="shared" si="1"/>
        <v>0.32500000000000001</v>
      </c>
      <c r="D46" s="7"/>
      <c r="E46" s="7"/>
      <c r="F46" s="7"/>
      <c r="G46" s="7"/>
      <c r="H46" s="7"/>
      <c r="I46" s="7"/>
      <c r="J46" s="7"/>
      <c r="K46" s="7"/>
    </row>
    <row r="47" spans="1:11" x14ac:dyDescent="0.45">
      <c r="A47" s="8">
        <v>11.21</v>
      </c>
      <c r="B47" s="8">
        <v>1200</v>
      </c>
      <c r="C47" s="25">
        <f t="shared" si="1"/>
        <v>0.33333333333333331</v>
      </c>
      <c r="D47" s="7"/>
      <c r="E47" s="7"/>
      <c r="F47" s="7"/>
      <c r="G47" s="7"/>
      <c r="H47" s="7"/>
      <c r="I47" s="7"/>
      <c r="J47" s="7"/>
      <c r="K47" s="7"/>
    </row>
    <row r="48" spans="1:11" x14ac:dyDescent="0.45">
      <c r="A48" s="8">
        <v>11.17</v>
      </c>
      <c r="B48" s="8">
        <v>1230</v>
      </c>
      <c r="C48" s="25">
        <f t="shared" si="1"/>
        <v>0.34166666666666667</v>
      </c>
      <c r="D48" s="7"/>
      <c r="E48" s="7"/>
      <c r="F48" s="7"/>
      <c r="G48" s="7"/>
      <c r="H48" s="7"/>
      <c r="I48" s="7"/>
      <c r="J48" s="7"/>
      <c r="K48" s="7"/>
    </row>
    <row r="49" spans="1:11" x14ac:dyDescent="0.45">
      <c r="A49" s="8">
        <v>11.14</v>
      </c>
      <c r="B49" s="8">
        <v>1260</v>
      </c>
      <c r="C49" s="25">
        <f t="shared" si="1"/>
        <v>0.35</v>
      </c>
      <c r="D49" s="7"/>
      <c r="E49" s="7"/>
      <c r="F49" s="7"/>
      <c r="G49" s="7"/>
      <c r="H49" s="7"/>
      <c r="I49" s="7"/>
      <c r="J49" s="7"/>
      <c r="K49" s="7"/>
    </row>
    <row r="50" spans="1:11" x14ac:dyDescent="0.45">
      <c r="A50" s="8">
        <v>11.1</v>
      </c>
      <c r="B50" s="8">
        <v>1290</v>
      </c>
      <c r="C50" s="25">
        <f t="shared" si="1"/>
        <v>0.35833333333333334</v>
      </c>
      <c r="D50" s="7"/>
      <c r="E50" s="7"/>
      <c r="F50" s="7"/>
      <c r="G50" s="7"/>
      <c r="H50" s="7"/>
      <c r="I50" s="7"/>
      <c r="J50" s="7"/>
      <c r="K50" s="7"/>
    </row>
    <row r="51" spans="1:11" x14ac:dyDescent="0.45">
      <c r="A51" s="8">
        <v>11.07</v>
      </c>
      <c r="B51" s="8">
        <v>1320</v>
      </c>
      <c r="C51" s="25">
        <f t="shared" si="1"/>
        <v>0.36666666666666664</v>
      </c>
      <c r="D51" s="7"/>
      <c r="E51" s="7"/>
      <c r="F51" s="7"/>
      <c r="G51" s="7"/>
      <c r="H51" s="7"/>
      <c r="I51" s="7"/>
      <c r="J51" s="7"/>
      <c r="K51" s="7"/>
    </row>
    <row r="52" spans="1:11" x14ac:dyDescent="0.45">
      <c r="A52" s="8">
        <v>11.03</v>
      </c>
      <c r="B52" s="8">
        <v>1350</v>
      </c>
      <c r="C52" s="25">
        <f t="shared" si="1"/>
        <v>0.375</v>
      </c>
      <c r="D52" s="7"/>
      <c r="E52" s="7"/>
      <c r="F52" s="7"/>
      <c r="G52" s="7"/>
      <c r="H52" s="7"/>
      <c r="I52" s="7"/>
      <c r="J52" s="7"/>
      <c r="K52" s="7"/>
    </row>
    <row r="53" spans="1:11" x14ac:dyDescent="0.45">
      <c r="A53" s="26">
        <v>10.98</v>
      </c>
      <c r="B53" s="8">
        <v>1380</v>
      </c>
      <c r="C53" s="25">
        <f t="shared" si="1"/>
        <v>0.38333333333333336</v>
      </c>
      <c r="D53" s="7"/>
      <c r="E53" s="7"/>
      <c r="F53" s="7"/>
      <c r="G53" s="7"/>
      <c r="H53" s="7"/>
      <c r="I53" s="7"/>
      <c r="J53" s="7"/>
      <c r="K53" s="7"/>
    </row>
    <row r="54" spans="1:11" x14ac:dyDescent="0.45">
      <c r="A54" s="26">
        <v>10.93</v>
      </c>
      <c r="B54" s="8">
        <v>1410</v>
      </c>
      <c r="C54" s="25">
        <f t="shared" si="1"/>
        <v>0.39166666666666666</v>
      </c>
      <c r="D54" s="7"/>
      <c r="E54" s="7"/>
      <c r="F54" s="7"/>
      <c r="G54" s="7"/>
      <c r="H54" s="7"/>
      <c r="I54" s="7"/>
      <c r="J54" s="7"/>
      <c r="K54" s="7"/>
    </row>
    <row r="55" spans="1:11" x14ac:dyDescent="0.45">
      <c r="A55" s="26">
        <v>10.86</v>
      </c>
      <c r="B55" s="8">
        <v>1440</v>
      </c>
      <c r="C55" s="25">
        <f t="shared" si="1"/>
        <v>0.4</v>
      </c>
      <c r="D55" s="7"/>
      <c r="E55" s="7"/>
      <c r="F55" s="7"/>
      <c r="G55" s="7"/>
      <c r="H55" s="7"/>
      <c r="I55" s="7"/>
      <c r="J55" s="7"/>
      <c r="K55" s="7"/>
    </row>
    <row r="56" spans="1:11" x14ac:dyDescent="0.45">
      <c r="A56" s="26">
        <v>10.8</v>
      </c>
      <c r="B56" s="8">
        <v>1465</v>
      </c>
      <c r="C56" s="25">
        <f t="shared" si="1"/>
        <v>0.40694444444444444</v>
      </c>
      <c r="D56" s="7"/>
      <c r="E56" s="7"/>
      <c r="F56" s="7"/>
      <c r="G56" s="7"/>
      <c r="H56" s="7"/>
      <c r="I56" s="7"/>
      <c r="J56" s="7"/>
      <c r="K56" s="7"/>
    </row>
  </sheetData>
  <mergeCells count="1">
    <mergeCell ref="A1:K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19A6D-869C-4EB0-BE17-4789A7FF561F}">
  <sheetPr>
    <tabColor theme="4" tint="0.79998168889431442"/>
  </sheetPr>
  <dimension ref="A1:K43"/>
  <sheetViews>
    <sheetView topLeftCell="A30" zoomScale="85" zoomScaleNormal="85" workbookViewId="0">
      <selection activeCell="J16" sqref="J16"/>
    </sheetView>
  </sheetViews>
  <sheetFormatPr baseColWidth="10" defaultRowHeight="14.25" x14ac:dyDescent="0.45"/>
  <cols>
    <col min="4" max="4" width="6.19921875" customWidth="1"/>
    <col min="5" max="5" width="13.9296875" bestFit="1" customWidth="1"/>
    <col min="6" max="6" width="8.265625" bestFit="1" customWidth="1"/>
    <col min="16" max="16" width="6.59765625" customWidth="1"/>
    <col min="17" max="17" width="11.3984375" customWidth="1"/>
    <col min="18" max="18" width="6.73046875" customWidth="1"/>
  </cols>
  <sheetData>
    <row r="1" spans="1:11" x14ac:dyDescent="0.45">
      <c r="A1" s="76" t="s">
        <v>22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x14ac:dyDescent="0.4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x14ac:dyDescent="0.45">
      <c r="A3" s="5" t="s">
        <v>0</v>
      </c>
      <c r="B3" s="5" t="s">
        <v>15</v>
      </c>
      <c r="C3" s="5" t="s">
        <v>30</v>
      </c>
      <c r="D3" s="4"/>
      <c r="E3" s="4"/>
      <c r="F3" s="4"/>
      <c r="G3" s="4"/>
      <c r="H3" s="4"/>
      <c r="I3" s="4"/>
      <c r="J3" s="4"/>
      <c r="K3" s="4"/>
    </row>
    <row r="4" spans="1:11" x14ac:dyDescent="0.45">
      <c r="A4" s="1">
        <v>13.04</v>
      </c>
      <c r="B4" s="1">
        <v>0</v>
      </c>
      <c r="C4" s="30">
        <f t="shared" ref="C4:C43" si="0">B4/(60*60)</f>
        <v>0</v>
      </c>
      <c r="D4" s="4"/>
      <c r="E4" s="4"/>
      <c r="F4" s="4"/>
      <c r="G4" s="4"/>
      <c r="H4" s="4"/>
      <c r="I4" s="4"/>
      <c r="J4" s="4"/>
      <c r="K4" s="4"/>
    </row>
    <row r="5" spans="1:11" x14ac:dyDescent="0.45">
      <c r="A5" s="1">
        <v>12.48</v>
      </c>
      <c r="B5" s="1">
        <v>1</v>
      </c>
      <c r="C5" s="30">
        <f t="shared" si="0"/>
        <v>2.7777777777777778E-4</v>
      </c>
      <c r="D5" s="4"/>
      <c r="E5" s="4"/>
      <c r="F5" s="4"/>
      <c r="G5" s="4"/>
      <c r="H5" s="4"/>
      <c r="I5" s="4"/>
      <c r="J5" s="4"/>
      <c r="K5" s="4"/>
    </row>
    <row r="6" spans="1:11" x14ac:dyDescent="0.45">
      <c r="A6" s="1">
        <v>12</v>
      </c>
      <c r="B6" s="1">
        <v>5</v>
      </c>
      <c r="C6" s="30">
        <f t="shared" si="0"/>
        <v>1.3888888888888889E-3</v>
      </c>
      <c r="D6" s="4"/>
      <c r="E6" s="9" t="s">
        <v>7</v>
      </c>
      <c r="F6" s="31">
        <f>12/37.5</f>
        <v>0.32</v>
      </c>
      <c r="G6" s="43" t="s">
        <v>29</v>
      </c>
      <c r="H6" s="51"/>
      <c r="I6" s="44"/>
      <c r="J6" s="4"/>
      <c r="K6" s="4"/>
    </row>
    <row r="7" spans="1:11" x14ac:dyDescent="0.45">
      <c r="A7" s="1">
        <v>11.94</v>
      </c>
      <c r="B7" s="1">
        <v>7</v>
      </c>
      <c r="C7" s="30">
        <f t="shared" si="0"/>
        <v>1.9444444444444444E-3</v>
      </c>
      <c r="D7" s="4"/>
      <c r="E7" s="22"/>
      <c r="F7" s="24"/>
      <c r="G7" s="27"/>
      <c r="H7" s="42"/>
      <c r="I7" s="45"/>
      <c r="J7" s="4"/>
      <c r="K7" s="4"/>
    </row>
    <row r="8" spans="1:11" x14ac:dyDescent="0.45">
      <c r="A8" s="1">
        <v>11.85</v>
      </c>
      <c r="B8" s="1">
        <v>10</v>
      </c>
      <c r="C8" s="30">
        <f t="shared" si="0"/>
        <v>2.7777777777777779E-3</v>
      </c>
      <c r="D8" s="4"/>
      <c r="E8" s="22"/>
      <c r="F8" s="24"/>
      <c r="G8" s="27"/>
      <c r="H8" s="42"/>
      <c r="I8" s="45"/>
      <c r="J8" s="4"/>
      <c r="K8" s="4"/>
    </row>
    <row r="9" spans="1:11" x14ac:dyDescent="0.45">
      <c r="A9" s="1">
        <v>11.83</v>
      </c>
      <c r="B9" s="1">
        <v>20</v>
      </c>
      <c r="C9" s="30">
        <f t="shared" si="0"/>
        <v>5.5555555555555558E-3</v>
      </c>
      <c r="D9" s="4"/>
      <c r="E9" s="22" t="s">
        <v>10</v>
      </c>
      <c r="F9" s="24">
        <v>16.7</v>
      </c>
      <c r="G9" s="27" t="s">
        <v>17</v>
      </c>
      <c r="H9" s="42"/>
      <c r="I9" s="45"/>
      <c r="J9" s="4"/>
      <c r="K9" s="4"/>
    </row>
    <row r="10" spans="1:11" x14ac:dyDescent="0.45">
      <c r="A10" s="1">
        <v>11.83</v>
      </c>
      <c r="B10" s="1">
        <v>30</v>
      </c>
      <c r="C10" s="30">
        <f t="shared" si="0"/>
        <v>8.3333333333333332E-3</v>
      </c>
      <c r="D10" s="4"/>
      <c r="E10" s="22"/>
      <c r="F10" s="24">
        <f>F9*60</f>
        <v>1002</v>
      </c>
      <c r="G10" s="27" t="s">
        <v>16</v>
      </c>
      <c r="H10" s="42"/>
      <c r="I10" s="45"/>
      <c r="J10" s="4"/>
      <c r="K10" s="4"/>
    </row>
    <row r="11" spans="1:11" x14ac:dyDescent="0.45">
      <c r="A11" s="1">
        <v>11.83</v>
      </c>
      <c r="B11" s="1">
        <v>60</v>
      </c>
      <c r="C11" s="30">
        <f t="shared" si="0"/>
        <v>1.6666666666666666E-2</v>
      </c>
      <c r="D11" s="4"/>
      <c r="E11" s="22"/>
      <c r="F11" s="24"/>
      <c r="G11" s="27"/>
      <c r="H11" s="42"/>
      <c r="I11" s="45"/>
      <c r="J11" s="4"/>
      <c r="K11" s="4"/>
    </row>
    <row r="12" spans="1:11" x14ac:dyDescent="0.45">
      <c r="A12" s="1">
        <v>11.82</v>
      </c>
      <c r="B12" s="1">
        <v>90</v>
      </c>
      <c r="C12" s="30">
        <f t="shared" si="0"/>
        <v>2.5000000000000001E-2</v>
      </c>
      <c r="D12" s="4"/>
      <c r="E12" s="22"/>
      <c r="F12" s="24"/>
      <c r="G12" s="27"/>
      <c r="H12" s="42"/>
      <c r="I12" s="45"/>
      <c r="J12" s="4"/>
      <c r="K12" s="4"/>
    </row>
    <row r="13" spans="1:11" x14ac:dyDescent="0.45">
      <c r="A13" s="1">
        <v>11.8</v>
      </c>
      <c r="B13" s="1">
        <v>120</v>
      </c>
      <c r="C13" s="30">
        <f t="shared" si="0"/>
        <v>3.3333333333333333E-2</v>
      </c>
      <c r="D13" s="4"/>
      <c r="E13" s="22" t="s">
        <v>9</v>
      </c>
      <c r="F13" s="24">
        <v>1003</v>
      </c>
      <c r="G13" s="27" t="s">
        <v>16</v>
      </c>
      <c r="H13" s="42"/>
      <c r="I13" s="45"/>
      <c r="J13" s="4"/>
      <c r="K13" s="4"/>
    </row>
    <row r="14" spans="1:11" x14ac:dyDescent="0.45">
      <c r="A14" s="1">
        <v>11.79</v>
      </c>
      <c r="B14" s="1">
        <v>150</v>
      </c>
      <c r="C14" s="30">
        <f t="shared" si="0"/>
        <v>4.1666666666666664E-2</v>
      </c>
      <c r="D14" s="4"/>
      <c r="E14" s="22"/>
      <c r="F14" s="24"/>
      <c r="G14" s="27"/>
      <c r="H14" s="42"/>
      <c r="I14" s="45"/>
      <c r="J14" s="4"/>
      <c r="K14" s="4"/>
    </row>
    <row r="15" spans="1:11" x14ac:dyDescent="0.45">
      <c r="A15" s="1">
        <v>11.78</v>
      </c>
      <c r="B15" s="1">
        <v>180</v>
      </c>
      <c r="C15" s="30">
        <f t="shared" si="0"/>
        <v>0.05</v>
      </c>
      <c r="D15" s="4"/>
      <c r="E15" s="22"/>
      <c r="F15" s="24"/>
      <c r="G15" s="27"/>
      <c r="H15" s="42"/>
      <c r="I15" s="45"/>
      <c r="J15" s="4"/>
      <c r="K15" s="4"/>
    </row>
    <row r="16" spans="1:11" x14ac:dyDescent="0.45">
      <c r="A16" s="1">
        <v>11.76</v>
      </c>
      <c r="B16" s="1">
        <v>210</v>
      </c>
      <c r="C16" s="30">
        <f t="shared" si="0"/>
        <v>5.8333333333333334E-2</v>
      </c>
      <c r="D16" s="4"/>
      <c r="E16" s="22" t="s">
        <v>33</v>
      </c>
      <c r="F16" s="24">
        <f>(F13/F10)*100</f>
        <v>100.09980039920158</v>
      </c>
      <c r="G16" s="27" t="s">
        <v>12</v>
      </c>
      <c r="H16" s="42"/>
      <c r="I16" s="45"/>
      <c r="J16" s="4"/>
      <c r="K16" s="4"/>
    </row>
    <row r="17" spans="1:11" x14ac:dyDescent="0.45">
      <c r="A17" s="1">
        <v>11.74</v>
      </c>
      <c r="B17" s="1">
        <v>240</v>
      </c>
      <c r="C17" s="30">
        <f t="shared" si="0"/>
        <v>6.6666666666666666E-2</v>
      </c>
      <c r="D17" s="4"/>
      <c r="E17" s="46"/>
      <c r="F17" s="42"/>
      <c r="G17" s="42"/>
      <c r="H17" s="42"/>
      <c r="I17" s="45"/>
      <c r="J17" s="4"/>
      <c r="K17" s="4"/>
    </row>
    <row r="18" spans="1:11" x14ac:dyDescent="0.45">
      <c r="A18" s="1">
        <v>11.72</v>
      </c>
      <c r="B18" s="1">
        <v>270</v>
      </c>
      <c r="C18" s="30">
        <f t="shared" si="0"/>
        <v>7.4999999999999997E-2</v>
      </c>
      <c r="D18" s="4"/>
      <c r="E18" s="22" t="s">
        <v>34</v>
      </c>
      <c r="F18" s="42"/>
      <c r="G18" s="42"/>
      <c r="H18" s="42"/>
      <c r="I18" s="45"/>
      <c r="J18" s="4"/>
      <c r="K18" s="4"/>
    </row>
    <row r="19" spans="1:11" x14ac:dyDescent="0.45">
      <c r="A19" s="1">
        <v>11.7</v>
      </c>
      <c r="B19" s="1">
        <v>300</v>
      </c>
      <c r="C19" s="30">
        <f t="shared" si="0"/>
        <v>8.3333333333333329E-2</v>
      </c>
      <c r="D19" s="4"/>
      <c r="E19" s="47"/>
      <c r="F19" s="48"/>
      <c r="G19" s="48"/>
      <c r="H19" s="48"/>
      <c r="I19" s="49"/>
      <c r="J19" s="4"/>
      <c r="K19" s="4"/>
    </row>
    <row r="20" spans="1:11" x14ac:dyDescent="0.45">
      <c r="A20" s="1">
        <v>11.67</v>
      </c>
      <c r="B20" s="1">
        <v>330</v>
      </c>
      <c r="C20" s="30">
        <f t="shared" si="0"/>
        <v>9.166666666666666E-2</v>
      </c>
      <c r="D20" s="4"/>
      <c r="E20" s="4"/>
      <c r="F20" s="4"/>
      <c r="G20" s="4"/>
      <c r="H20" s="4"/>
      <c r="I20" s="4"/>
      <c r="J20" s="4"/>
      <c r="K20" s="4"/>
    </row>
    <row r="21" spans="1:11" x14ac:dyDescent="0.45">
      <c r="A21" s="1">
        <v>11.65</v>
      </c>
      <c r="B21" s="1">
        <v>360</v>
      </c>
      <c r="C21" s="30">
        <f t="shared" si="0"/>
        <v>0.1</v>
      </c>
      <c r="D21" s="4"/>
      <c r="E21" s="4"/>
      <c r="F21" s="4"/>
      <c r="G21" s="4"/>
      <c r="H21" s="4"/>
      <c r="I21" s="4"/>
      <c r="J21" s="4"/>
      <c r="K21" s="4"/>
    </row>
    <row r="22" spans="1:11" x14ac:dyDescent="0.45">
      <c r="A22" s="1">
        <v>11.63</v>
      </c>
      <c r="B22" s="1">
        <v>390</v>
      </c>
      <c r="C22" s="30">
        <f t="shared" si="0"/>
        <v>0.10833333333333334</v>
      </c>
      <c r="D22" s="4"/>
      <c r="E22" s="4"/>
      <c r="F22" s="4"/>
      <c r="G22" s="4"/>
      <c r="H22" s="4"/>
      <c r="I22" s="4"/>
      <c r="J22" s="4"/>
      <c r="K22" s="4"/>
    </row>
    <row r="23" spans="1:11" x14ac:dyDescent="0.45">
      <c r="A23" s="1">
        <v>11.6</v>
      </c>
      <c r="B23" s="1">
        <v>420</v>
      </c>
      <c r="C23" s="30">
        <f t="shared" si="0"/>
        <v>0.11666666666666667</v>
      </c>
      <c r="D23" s="4"/>
      <c r="E23" s="4"/>
      <c r="F23" s="4"/>
      <c r="G23" s="4"/>
      <c r="H23" s="4"/>
      <c r="I23" s="4"/>
      <c r="J23" s="4"/>
      <c r="K23" s="4"/>
    </row>
    <row r="24" spans="1:11" x14ac:dyDescent="0.45">
      <c r="A24" s="1">
        <v>11.57</v>
      </c>
      <c r="B24" s="1">
        <v>450</v>
      </c>
      <c r="C24" s="30">
        <f t="shared" si="0"/>
        <v>0.125</v>
      </c>
      <c r="D24" s="4"/>
      <c r="E24" s="4"/>
      <c r="F24" s="4"/>
      <c r="G24" s="4"/>
      <c r="H24" s="4"/>
      <c r="I24" s="4"/>
      <c r="J24" s="4"/>
      <c r="K24" s="4"/>
    </row>
    <row r="25" spans="1:11" x14ac:dyDescent="0.45">
      <c r="A25" s="1">
        <v>11.55</v>
      </c>
      <c r="B25" s="1">
        <v>480</v>
      </c>
      <c r="C25" s="30">
        <f t="shared" si="0"/>
        <v>0.13333333333333333</v>
      </c>
      <c r="D25" s="4"/>
      <c r="E25" s="4"/>
      <c r="F25" s="4"/>
      <c r="G25" s="4"/>
      <c r="H25" s="4"/>
      <c r="I25" s="4"/>
      <c r="J25" s="4"/>
      <c r="K25" s="4"/>
    </row>
    <row r="26" spans="1:11" x14ac:dyDescent="0.45">
      <c r="A26" s="1">
        <v>11.52</v>
      </c>
      <c r="B26" s="1">
        <v>510</v>
      </c>
      <c r="C26" s="30">
        <f t="shared" si="0"/>
        <v>0.14166666666666666</v>
      </c>
      <c r="D26" s="4"/>
      <c r="E26" s="4"/>
      <c r="F26" s="4"/>
      <c r="G26" s="4"/>
      <c r="H26" s="4"/>
      <c r="I26" s="4"/>
      <c r="J26" s="4"/>
      <c r="K26" s="4"/>
    </row>
    <row r="27" spans="1:11" x14ac:dyDescent="0.45">
      <c r="A27" s="1">
        <v>11.49</v>
      </c>
      <c r="B27" s="1">
        <v>540</v>
      </c>
      <c r="C27" s="30">
        <f t="shared" si="0"/>
        <v>0.15</v>
      </c>
      <c r="D27" s="4"/>
      <c r="E27" s="4"/>
      <c r="F27" s="4"/>
      <c r="G27" s="4"/>
      <c r="H27" s="4"/>
      <c r="I27" s="4"/>
      <c r="J27" s="4"/>
      <c r="K27" s="4"/>
    </row>
    <row r="28" spans="1:11" x14ac:dyDescent="0.45">
      <c r="A28" s="1">
        <v>11.46</v>
      </c>
      <c r="B28" s="1">
        <v>570</v>
      </c>
      <c r="C28" s="30">
        <f t="shared" si="0"/>
        <v>0.15833333333333333</v>
      </c>
      <c r="D28" s="4"/>
      <c r="E28" s="4"/>
      <c r="F28" s="4"/>
      <c r="G28" s="4"/>
      <c r="H28" s="4"/>
      <c r="I28" s="4"/>
      <c r="J28" s="4"/>
      <c r="K28" s="4"/>
    </row>
    <row r="29" spans="1:11" x14ac:dyDescent="0.45">
      <c r="A29" s="1">
        <v>11.43</v>
      </c>
      <c r="B29" s="1">
        <v>600</v>
      </c>
      <c r="C29" s="30">
        <f t="shared" si="0"/>
        <v>0.16666666666666666</v>
      </c>
      <c r="D29" s="4"/>
      <c r="E29" s="4"/>
      <c r="F29" s="4"/>
      <c r="G29" s="4"/>
      <c r="H29" s="4"/>
      <c r="I29" s="4"/>
      <c r="J29" s="4"/>
      <c r="K29" s="4"/>
    </row>
    <row r="30" spans="1:11" x14ac:dyDescent="0.45">
      <c r="A30" s="1">
        <v>11.4</v>
      </c>
      <c r="B30" s="1">
        <v>630</v>
      </c>
      <c r="C30" s="30">
        <f t="shared" si="0"/>
        <v>0.17499999999999999</v>
      </c>
      <c r="D30" s="4"/>
      <c r="E30" s="4"/>
      <c r="F30" s="4"/>
      <c r="G30" s="4"/>
      <c r="H30" s="4"/>
      <c r="I30" s="4"/>
      <c r="J30" s="4"/>
      <c r="K30" s="4"/>
    </row>
    <row r="31" spans="1:11" x14ac:dyDescent="0.45">
      <c r="A31" s="1">
        <v>11.37</v>
      </c>
      <c r="B31" s="1">
        <v>660</v>
      </c>
      <c r="C31" s="30">
        <f t="shared" si="0"/>
        <v>0.18333333333333332</v>
      </c>
      <c r="D31" s="4"/>
      <c r="E31" s="4"/>
      <c r="F31" s="4"/>
      <c r="G31" s="4"/>
      <c r="H31" s="4"/>
      <c r="I31" s="4"/>
      <c r="J31" s="4"/>
      <c r="K31" s="4"/>
    </row>
    <row r="32" spans="1:11" x14ac:dyDescent="0.45">
      <c r="A32" s="1">
        <v>11.33</v>
      </c>
      <c r="B32" s="1">
        <v>690</v>
      </c>
      <c r="C32" s="30">
        <f t="shared" si="0"/>
        <v>0.19166666666666668</v>
      </c>
      <c r="D32" s="4"/>
      <c r="E32" s="4"/>
      <c r="F32" s="4"/>
      <c r="G32" s="4"/>
      <c r="H32" s="4"/>
      <c r="I32" s="4"/>
      <c r="J32" s="4"/>
      <c r="K32" s="4"/>
    </row>
    <row r="33" spans="1:11" x14ac:dyDescent="0.45">
      <c r="A33" s="1">
        <v>11.29</v>
      </c>
      <c r="B33" s="1">
        <v>720</v>
      </c>
      <c r="C33" s="30">
        <f t="shared" si="0"/>
        <v>0.2</v>
      </c>
      <c r="D33" s="4"/>
      <c r="E33" s="4"/>
      <c r="F33" s="4"/>
      <c r="G33" s="4"/>
      <c r="H33" s="4"/>
      <c r="I33" s="4"/>
      <c r="J33" s="4"/>
      <c r="K33" s="4"/>
    </row>
    <row r="34" spans="1:11" x14ac:dyDescent="0.45">
      <c r="A34" s="1">
        <v>11.26</v>
      </c>
      <c r="B34" s="1">
        <v>750</v>
      </c>
      <c r="C34" s="30">
        <f t="shared" si="0"/>
        <v>0.20833333333333334</v>
      </c>
      <c r="D34" s="4"/>
      <c r="E34" s="4"/>
      <c r="F34" s="4"/>
      <c r="G34" s="4"/>
      <c r="H34" s="4"/>
      <c r="I34" s="4"/>
      <c r="J34" s="4"/>
      <c r="K34" s="4"/>
    </row>
    <row r="35" spans="1:11" x14ac:dyDescent="0.45">
      <c r="A35" s="1">
        <v>11.22</v>
      </c>
      <c r="B35" s="1">
        <v>780</v>
      </c>
      <c r="C35" s="30">
        <f t="shared" si="0"/>
        <v>0.21666666666666667</v>
      </c>
      <c r="D35" s="4"/>
      <c r="E35" s="4"/>
      <c r="F35" s="4"/>
      <c r="G35" s="4"/>
      <c r="H35" s="4"/>
      <c r="I35" s="4"/>
      <c r="J35" s="4"/>
      <c r="K35" s="4"/>
    </row>
    <row r="36" spans="1:11" x14ac:dyDescent="0.45">
      <c r="A36" s="1">
        <v>11.18</v>
      </c>
      <c r="B36" s="1">
        <v>810</v>
      </c>
      <c r="C36" s="30">
        <f t="shared" si="0"/>
        <v>0.22500000000000001</v>
      </c>
      <c r="D36" s="4"/>
      <c r="E36" s="4"/>
      <c r="F36" s="4"/>
      <c r="G36" s="4"/>
      <c r="H36" s="4"/>
      <c r="I36" s="4"/>
      <c r="J36" s="4"/>
      <c r="K36" s="4"/>
    </row>
    <row r="37" spans="1:11" x14ac:dyDescent="0.45">
      <c r="A37" s="1">
        <v>11.13</v>
      </c>
      <c r="B37" s="1">
        <v>840</v>
      </c>
      <c r="C37" s="30">
        <f t="shared" si="0"/>
        <v>0.23333333333333334</v>
      </c>
      <c r="D37" s="4"/>
      <c r="E37" s="4"/>
      <c r="F37" s="4"/>
      <c r="G37" s="4"/>
      <c r="H37" s="4"/>
      <c r="I37" s="4"/>
      <c r="J37" s="4"/>
      <c r="K37" s="4"/>
    </row>
    <row r="38" spans="1:11" x14ac:dyDescent="0.45">
      <c r="A38" s="1">
        <v>11.09</v>
      </c>
      <c r="B38" s="1">
        <v>870</v>
      </c>
      <c r="C38" s="30">
        <f t="shared" si="0"/>
        <v>0.24166666666666667</v>
      </c>
      <c r="D38" s="4"/>
      <c r="E38" s="4"/>
      <c r="F38" s="4"/>
      <c r="G38" s="4"/>
      <c r="H38" s="4"/>
      <c r="I38" s="4"/>
      <c r="J38" s="4"/>
      <c r="K38" s="4"/>
    </row>
    <row r="39" spans="1:11" x14ac:dyDescent="0.45">
      <c r="A39" s="1">
        <v>11.03</v>
      </c>
      <c r="B39" s="1">
        <v>900</v>
      </c>
      <c r="C39" s="30">
        <f t="shared" si="0"/>
        <v>0.25</v>
      </c>
      <c r="D39" s="4"/>
      <c r="E39" s="4"/>
      <c r="F39" s="4"/>
      <c r="G39" s="4"/>
      <c r="H39" s="4"/>
      <c r="I39" s="4"/>
      <c r="J39" s="4"/>
      <c r="K39" s="4"/>
    </row>
    <row r="40" spans="1:11" x14ac:dyDescent="0.45">
      <c r="A40" s="1">
        <v>10.98</v>
      </c>
      <c r="B40" s="1">
        <v>930</v>
      </c>
      <c r="C40" s="30">
        <f t="shared" si="0"/>
        <v>0.25833333333333336</v>
      </c>
      <c r="D40" s="4"/>
      <c r="E40" s="4"/>
      <c r="F40" s="4"/>
      <c r="G40" s="4"/>
      <c r="H40" s="4"/>
      <c r="I40" s="4"/>
      <c r="J40" s="4"/>
      <c r="K40" s="4"/>
    </row>
    <row r="41" spans="1:11" x14ac:dyDescent="0.45">
      <c r="A41" s="1">
        <v>10.91</v>
      </c>
      <c r="B41" s="1">
        <v>960</v>
      </c>
      <c r="C41" s="30">
        <f t="shared" si="0"/>
        <v>0.26666666666666666</v>
      </c>
      <c r="D41" s="4"/>
      <c r="E41" s="4"/>
      <c r="F41" s="4"/>
      <c r="G41" s="4"/>
      <c r="H41" s="4"/>
      <c r="I41" s="4"/>
      <c r="J41" s="4"/>
      <c r="K41" s="4"/>
    </row>
    <row r="42" spans="1:11" x14ac:dyDescent="0.45">
      <c r="A42" s="1">
        <v>10.84</v>
      </c>
      <c r="B42" s="1">
        <v>990</v>
      </c>
      <c r="C42" s="30">
        <f t="shared" si="0"/>
        <v>0.27500000000000002</v>
      </c>
      <c r="D42" s="4"/>
      <c r="E42" s="4"/>
      <c r="F42" s="4"/>
      <c r="G42" s="4"/>
      <c r="H42" s="4"/>
      <c r="I42" s="4"/>
      <c r="J42" s="4"/>
      <c r="K42" s="4"/>
    </row>
    <row r="43" spans="1:11" x14ac:dyDescent="0.45">
      <c r="A43" s="1">
        <v>10.8</v>
      </c>
      <c r="B43" s="1">
        <v>1003</v>
      </c>
      <c r="C43" s="30">
        <f t="shared" si="0"/>
        <v>0.27861111111111109</v>
      </c>
      <c r="D43" s="4"/>
      <c r="E43" s="4"/>
      <c r="F43" s="4"/>
      <c r="G43" s="4"/>
      <c r="H43" s="4"/>
      <c r="I43" s="4"/>
      <c r="J43" s="4"/>
      <c r="K43" s="4"/>
    </row>
  </sheetData>
  <mergeCells count="1">
    <mergeCell ref="A1:K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D98CA-F191-4546-9E92-CFE456EFBFA1}">
  <sheetPr>
    <tabColor theme="4" tint="0.79998168889431442"/>
  </sheetPr>
  <dimension ref="A1:K57"/>
  <sheetViews>
    <sheetView topLeftCell="A37" zoomScale="70" zoomScaleNormal="70" workbookViewId="0">
      <selection activeCell="N8" sqref="N8"/>
    </sheetView>
  </sheetViews>
  <sheetFormatPr baseColWidth="10" defaultRowHeight="14.25" x14ac:dyDescent="0.45"/>
  <cols>
    <col min="5" max="5" width="14.06640625" bestFit="1" customWidth="1"/>
    <col min="6" max="6" width="9.53125" customWidth="1"/>
  </cols>
  <sheetData>
    <row r="1" spans="1:11" x14ac:dyDescent="0.45">
      <c r="A1" s="76" t="s">
        <v>24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x14ac:dyDescent="0.4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x14ac:dyDescent="0.45">
      <c r="A3" s="5" t="s">
        <v>0</v>
      </c>
      <c r="B3" s="5" t="s">
        <v>15</v>
      </c>
      <c r="C3" s="5" t="s">
        <v>30</v>
      </c>
      <c r="D3" s="4"/>
      <c r="E3" s="4"/>
      <c r="F3" s="4"/>
      <c r="G3" s="4"/>
      <c r="H3" s="4"/>
      <c r="I3" s="4"/>
      <c r="J3" s="4"/>
      <c r="K3" s="4"/>
    </row>
    <row r="4" spans="1:11" x14ac:dyDescent="0.45">
      <c r="A4" s="1">
        <v>13.06</v>
      </c>
      <c r="B4" s="1">
        <v>0</v>
      </c>
      <c r="C4" s="16">
        <f t="shared" ref="C4:C35" si="0">B4/(60*60)</f>
        <v>0</v>
      </c>
      <c r="D4" s="4"/>
      <c r="E4" s="4"/>
      <c r="F4" s="4"/>
      <c r="G4" s="4"/>
      <c r="H4" s="4"/>
      <c r="I4" s="4"/>
      <c r="J4" s="4"/>
      <c r="K4" s="4"/>
    </row>
    <row r="5" spans="1:11" x14ac:dyDescent="0.45">
      <c r="A5" s="1">
        <v>12.38</v>
      </c>
      <c r="B5" s="1">
        <v>2</v>
      </c>
      <c r="C5" s="16">
        <f t="shared" si="0"/>
        <v>5.5555555555555556E-4</v>
      </c>
      <c r="D5" s="4"/>
      <c r="E5" s="4"/>
      <c r="F5" s="4"/>
      <c r="G5" s="4"/>
      <c r="H5" s="4"/>
      <c r="I5" s="4"/>
      <c r="J5" s="4"/>
      <c r="K5" s="4"/>
    </row>
    <row r="6" spans="1:11" x14ac:dyDescent="0.45">
      <c r="A6" s="1">
        <v>12.03</v>
      </c>
      <c r="B6" s="1">
        <v>5</v>
      </c>
      <c r="C6" s="16">
        <f t="shared" si="0"/>
        <v>1.3888888888888889E-3</v>
      </c>
      <c r="D6" s="4"/>
      <c r="E6" s="9" t="s">
        <v>7</v>
      </c>
      <c r="F6" s="29">
        <f>12/58.3</f>
        <v>0.2058319039451115</v>
      </c>
      <c r="G6" s="43" t="s">
        <v>29</v>
      </c>
      <c r="H6" s="51"/>
      <c r="I6" s="44"/>
      <c r="J6" s="4"/>
      <c r="K6" s="4"/>
    </row>
    <row r="7" spans="1:11" x14ac:dyDescent="0.45">
      <c r="A7" s="1">
        <v>11.84</v>
      </c>
      <c r="B7" s="1">
        <v>10</v>
      </c>
      <c r="C7" s="30">
        <f t="shared" si="0"/>
        <v>2.7777777777777779E-3</v>
      </c>
      <c r="D7" s="4"/>
      <c r="E7" s="22"/>
      <c r="F7" s="24"/>
      <c r="G7" s="27"/>
      <c r="H7" s="42"/>
      <c r="I7" s="45"/>
      <c r="J7" s="4"/>
      <c r="K7" s="4"/>
    </row>
    <row r="8" spans="1:11" x14ac:dyDescent="0.45">
      <c r="A8" s="1">
        <v>11.7</v>
      </c>
      <c r="B8" s="1">
        <v>20</v>
      </c>
      <c r="C8" s="16">
        <f t="shared" si="0"/>
        <v>5.5555555555555558E-3</v>
      </c>
      <c r="D8" s="4"/>
      <c r="E8" s="22"/>
      <c r="F8" s="24"/>
      <c r="G8" s="27"/>
      <c r="H8" s="42"/>
      <c r="I8" s="45"/>
      <c r="J8" s="4"/>
      <c r="K8" s="4"/>
    </row>
    <row r="9" spans="1:11" x14ac:dyDescent="0.45">
      <c r="A9" s="1">
        <v>11.68</v>
      </c>
      <c r="B9" s="1">
        <v>30</v>
      </c>
      <c r="C9" s="16">
        <f t="shared" si="0"/>
        <v>8.3333333333333332E-3</v>
      </c>
      <c r="D9" s="4"/>
      <c r="E9" s="22" t="s">
        <v>10</v>
      </c>
      <c r="F9" s="24">
        <v>8.6999999999999993</v>
      </c>
      <c r="G9" s="27" t="s">
        <v>17</v>
      </c>
      <c r="H9" s="42"/>
      <c r="I9" s="45"/>
      <c r="J9" s="4"/>
      <c r="K9" s="4"/>
    </row>
    <row r="10" spans="1:11" x14ac:dyDescent="0.45">
      <c r="A10" s="1">
        <v>11.67</v>
      </c>
      <c r="B10" s="1">
        <v>40</v>
      </c>
      <c r="C10" s="16">
        <f t="shared" si="0"/>
        <v>1.1111111111111112E-2</v>
      </c>
      <c r="D10" s="4"/>
      <c r="E10" s="22"/>
      <c r="F10" s="24">
        <f>F9*60</f>
        <v>522</v>
      </c>
      <c r="G10" s="27" t="s">
        <v>16</v>
      </c>
      <c r="H10" s="42"/>
      <c r="I10" s="45"/>
      <c r="J10" s="4"/>
      <c r="K10" s="4"/>
    </row>
    <row r="11" spans="1:11" x14ac:dyDescent="0.45">
      <c r="A11" s="1">
        <v>11.67</v>
      </c>
      <c r="B11" s="1">
        <v>50</v>
      </c>
      <c r="C11" s="16">
        <f t="shared" si="0"/>
        <v>1.3888888888888888E-2</v>
      </c>
      <c r="D11" s="4"/>
      <c r="E11" s="22"/>
      <c r="F11" s="24"/>
      <c r="G11" s="27"/>
      <c r="H11" s="42"/>
      <c r="I11" s="45"/>
      <c r="J11" s="4"/>
      <c r="K11" s="4"/>
    </row>
    <row r="12" spans="1:11" x14ac:dyDescent="0.45">
      <c r="A12" s="1">
        <v>11.66</v>
      </c>
      <c r="B12" s="1">
        <v>60</v>
      </c>
      <c r="C12" s="16">
        <f t="shared" si="0"/>
        <v>1.6666666666666666E-2</v>
      </c>
      <c r="D12" s="4"/>
      <c r="E12" s="22"/>
      <c r="F12" s="24"/>
      <c r="G12" s="27"/>
      <c r="H12" s="42"/>
      <c r="I12" s="45"/>
      <c r="J12" s="4"/>
      <c r="K12" s="4"/>
    </row>
    <row r="13" spans="1:11" x14ac:dyDescent="0.45">
      <c r="A13" s="1">
        <v>11.65</v>
      </c>
      <c r="B13" s="1">
        <v>70</v>
      </c>
      <c r="C13" s="16">
        <f t="shared" si="0"/>
        <v>1.9444444444444445E-2</v>
      </c>
      <c r="D13" s="4"/>
      <c r="E13" s="22" t="s">
        <v>9</v>
      </c>
      <c r="F13" s="24">
        <v>506</v>
      </c>
      <c r="G13" s="27" t="s">
        <v>16</v>
      </c>
      <c r="H13" s="42"/>
      <c r="I13" s="45"/>
      <c r="J13" s="4"/>
      <c r="K13" s="4"/>
    </row>
    <row r="14" spans="1:11" x14ac:dyDescent="0.45">
      <c r="A14" s="1">
        <v>11.64</v>
      </c>
      <c r="B14" s="1">
        <v>80</v>
      </c>
      <c r="C14" s="16">
        <f t="shared" si="0"/>
        <v>2.2222222222222223E-2</v>
      </c>
      <c r="D14" s="4"/>
      <c r="E14" s="22"/>
      <c r="F14" s="24"/>
      <c r="G14" s="27"/>
      <c r="H14" s="42"/>
      <c r="I14" s="45"/>
      <c r="J14" s="4"/>
      <c r="K14" s="4"/>
    </row>
    <row r="15" spans="1:11" x14ac:dyDescent="0.45">
      <c r="A15" s="1">
        <v>11.63</v>
      </c>
      <c r="B15" s="1">
        <v>90</v>
      </c>
      <c r="C15" s="16">
        <f t="shared" si="0"/>
        <v>2.5000000000000001E-2</v>
      </c>
      <c r="D15" s="4"/>
      <c r="E15" s="22"/>
      <c r="F15" s="24"/>
      <c r="G15" s="27"/>
      <c r="H15" s="42"/>
      <c r="I15" s="45"/>
      <c r="J15" s="4"/>
      <c r="K15" s="4"/>
    </row>
    <row r="16" spans="1:11" x14ac:dyDescent="0.45">
      <c r="A16" s="1">
        <v>11.61</v>
      </c>
      <c r="B16" s="1">
        <v>100</v>
      </c>
      <c r="C16" s="16">
        <f t="shared" si="0"/>
        <v>2.7777777777777776E-2</v>
      </c>
      <c r="D16" s="4"/>
      <c r="E16" s="22" t="s">
        <v>33</v>
      </c>
      <c r="F16" s="28">
        <f>F13/F10*100</f>
        <v>96.934865900383144</v>
      </c>
      <c r="G16" s="27" t="s">
        <v>12</v>
      </c>
      <c r="H16" s="42"/>
      <c r="I16" s="45"/>
      <c r="J16" s="4"/>
      <c r="K16" s="4"/>
    </row>
    <row r="17" spans="1:11" x14ac:dyDescent="0.45">
      <c r="A17" s="1">
        <v>11.6</v>
      </c>
      <c r="B17" s="1">
        <v>110</v>
      </c>
      <c r="C17" s="16">
        <f t="shared" si="0"/>
        <v>3.0555555555555555E-2</v>
      </c>
      <c r="D17" s="4"/>
      <c r="E17" s="46"/>
      <c r="F17" s="42"/>
      <c r="G17" s="42"/>
      <c r="H17" s="42"/>
      <c r="I17" s="45"/>
      <c r="J17" s="4"/>
      <c r="K17" s="4"/>
    </row>
    <row r="18" spans="1:11" x14ac:dyDescent="0.45">
      <c r="A18" s="1">
        <v>11.59</v>
      </c>
      <c r="B18" s="1">
        <v>120</v>
      </c>
      <c r="C18" s="16">
        <f t="shared" si="0"/>
        <v>3.3333333333333333E-2</v>
      </c>
      <c r="D18" s="4"/>
      <c r="E18" s="11" t="s">
        <v>34</v>
      </c>
      <c r="F18" s="50"/>
      <c r="G18" s="42"/>
      <c r="H18" s="42"/>
      <c r="I18" s="45"/>
      <c r="J18" s="4"/>
      <c r="K18" s="4"/>
    </row>
    <row r="19" spans="1:11" x14ac:dyDescent="0.45">
      <c r="A19" s="1">
        <v>11.58</v>
      </c>
      <c r="B19" s="1">
        <v>130</v>
      </c>
      <c r="C19" s="16">
        <f t="shared" si="0"/>
        <v>3.6111111111111108E-2</v>
      </c>
      <c r="D19" s="4"/>
      <c r="E19" s="47"/>
      <c r="F19" s="48"/>
      <c r="G19" s="48"/>
      <c r="H19" s="48"/>
      <c r="I19" s="49"/>
      <c r="J19" s="4"/>
      <c r="K19" s="4"/>
    </row>
    <row r="20" spans="1:11" x14ac:dyDescent="0.45">
      <c r="A20" s="1">
        <v>11.56</v>
      </c>
      <c r="B20" s="1">
        <v>140</v>
      </c>
      <c r="C20" s="16">
        <f t="shared" si="0"/>
        <v>3.888888888888889E-2</v>
      </c>
      <c r="D20" s="4"/>
      <c r="E20" s="4"/>
      <c r="F20" s="4"/>
      <c r="G20" s="4"/>
      <c r="H20" s="4"/>
      <c r="I20" s="4"/>
      <c r="J20" s="4"/>
      <c r="K20" s="4"/>
    </row>
    <row r="21" spans="1:11" x14ac:dyDescent="0.45">
      <c r="A21" s="1">
        <v>11.54</v>
      </c>
      <c r="B21" s="1">
        <v>150</v>
      </c>
      <c r="C21" s="16">
        <f t="shared" si="0"/>
        <v>4.1666666666666664E-2</v>
      </c>
      <c r="D21" s="4"/>
      <c r="E21" s="4"/>
      <c r="F21" s="4"/>
      <c r="G21" s="4"/>
      <c r="H21" s="4"/>
      <c r="I21" s="4"/>
      <c r="J21" s="4"/>
      <c r="K21" s="4"/>
    </row>
    <row r="22" spans="1:11" x14ac:dyDescent="0.45">
      <c r="A22" s="1">
        <v>11.53</v>
      </c>
      <c r="B22" s="1">
        <v>160</v>
      </c>
      <c r="C22" s="16">
        <f t="shared" si="0"/>
        <v>4.4444444444444446E-2</v>
      </c>
      <c r="D22" s="4"/>
      <c r="E22" s="4"/>
      <c r="F22" s="4"/>
      <c r="G22" s="4"/>
      <c r="H22" s="4"/>
      <c r="I22" s="4"/>
      <c r="J22" s="4"/>
      <c r="K22" s="4"/>
    </row>
    <row r="23" spans="1:11" x14ac:dyDescent="0.45">
      <c r="A23" s="1">
        <v>11.51</v>
      </c>
      <c r="B23" s="1">
        <v>170</v>
      </c>
      <c r="C23" s="16">
        <f t="shared" si="0"/>
        <v>4.7222222222222221E-2</v>
      </c>
      <c r="D23" s="4"/>
      <c r="E23" s="4"/>
      <c r="F23" s="4"/>
      <c r="G23" s="4"/>
      <c r="H23" s="4"/>
      <c r="I23" s="4"/>
      <c r="J23" s="4"/>
      <c r="K23" s="4"/>
    </row>
    <row r="24" spans="1:11" x14ac:dyDescent="0.45">
      <c r="A24" s="1">
        <v>11.5</v>
      </c>
      <c r="B24" s="1">
        <v>180</v>
      </c>
      <c r="C24" s="16">
        <f t="shared" si="0"/>
        <v>0.05</v>
      </c>
      <c r="D24" s="4"/>
      <c r="E24" s="4"/>
      <c r="F24" s="4"/>
      <c r="G24" s="4"/>
      <c r="H24" s="4"/>
      <c r="I24" s="4"/>
      <c r="J24" s="4"/>
      <c r="K24" s="4"/>
    </row>
    <row r="25" spans="1:11" x14ac:dyDescent="0.45">
      <c r="A25" s="1">
        <v>11.49</v>
      </c>
      <c r="B25" s="1">
        <v>190</v>
      </c>
      <c r="C25" s="16">
        <f t="shared" si="0"/>
        <v>5.2777777777777778E-2</v>
      </c>
      <c r="D25" s="4"/>
      <c r="E25" s="4"/>
      <c r="F25" s="4"/>
      <c r="G25" s="4"/>
      <c r="H25" s="4"/>
      <c r="I25" s="4"/>
      <c r="J25" s="4"/>
      <c r="K25" s="4"/>
    </row>
    <row r="26" spans="1:11" x14ac:dyDescent="0.45">
      <c r="A26" s="1">
        <v>11.47</v>
      </c>
      <c r="B26" s="1">
        <v>200</v>
      </c>
      <c r="C26" s="16">
        <f t="shared" si="0"/>
        <v>5.5555555555555552E-2</v>
      </c>
      <c r="D26" s="4"/>
      <c r="E26" s="4"/>
      <c r="F26" s="4"/>
      <c r="G26" s="4"/>
      <c r="H26" s="4"/>
      <c r="I26" s="4"/>
      <c r="J26" s="4"/>
      <c r="K26" s="4"/>
    </row>
    <row r="27" spans="1:11" x14ac:dyDescent="0.45">
      <c r="A27" s="1">
        <v>11.46</v>
      </c>
      <c r="B27" s="1">
        <v>210</v>
      </c>
      <c r="C27" s="16">
        <f t="shared" si="0"/>
        <v>5.8333333333333334E-2</v>
      </c>
      <c r="D27" s="4"/>
      <c r="E27" s="4"/>
      <c r="F27" s="4"/>
      <c r="G27" s="4"/>
      <c r="H27" s="4"/>
      <c r="I27" s="4"/>
      <c r="J27" s="4"/>
      <c r="K27" s="4"/>
    </row>
    <row r="28" spans="1:11" x14ac:dyDescent="0.45">
      <c r="A28" s="1">
        <v>11.44</v>
      </c>
      <c r="B28" s="1">
        <v>220</v>
      </c>
      <c r="C28" s="16">
        <f t="shared" si="0"/>
        <v>6.1111111111111109E-2</v>
      </c>
      <c r="D28" s="4"/>
      <c r="E28" s="4"/>
      <c r="F28" s="4"/>
      <c r="G28" s="4"/>
      <c r="H28" s="4"/>
      <c r="I28" s="4"/>
      <c r="J28" s="4"/>
      <c r="K28" s="4"/>
    </row>
    <row r="29" spans="1:11" x14ac:dyDescent="0.45">
      <c r="A29" s="1">
        <v>11.43</v>
      </c>
      <c r="B29" s="1">
        <v>230</v>
      </c>
      <c r="C29" s="16">
        <f t="shared" si="0"/>
        <v>6.3888888888888884E-2</v>
      </c>
      <c r="D29" s="4"/>
      <c r="E29" s="4"/>
      <c r="F29" s="4"/>
      <c r="G29" s="4"/>
      <c r="H29" s="4"/>
      <c r="I29" s="4"/>
      <c r="J29" s="4"/>
      <c r="K29" s="4"/>
    </row>
    <row r="30" spans="1:11" x14ac:dyDescent="0.45">
      <c r="A30" s="1">
        <v>11.4</v>
      </c>
      <c r="B30" s="1">
        <v>240</v>
      </c>
      <c r="C30" s="16">
        <f t="shared" si="0"/>
        <v>6.6666666666666666E-2</v>
      </c>
      <c r="D30" s="4"/>
      <c r="E30" s="4"/>
      <c r="F30" s="4"/>
      <c r="G30" s="4"/>
      <c r="H30" s="4"/>
      <c r="I30" s="4"/>
      <c r="J30" s="4"/>
      <c r="K30" s="4"/>
    </row>
    <row r="31" spans="1:11" x14ac:dyDescent="0.45">
      <c r="A31" s="1">
        <v>11.38</v>
      </c>
      <c r="B31" s="1">
        <v>250</v>
      </c>
      <c r="C31" s="16">
        <f t="shared" si="0"/>
        <v>6.9444444444444448E-2</v>
      </c>
      <c r="D31" s="4"/>
      <c r="E31" s="4"/>
      <c r="F31" s="4"/>
      <c r="G31" s="4"/>
      <c r="H31" s="4"/>
      <c r="I31" s="4"/>
      <c r="J31" s="4"/>
      <c r="K31" s="4"/>
    </row>
    <row r="32" spans="1:11" x14ac:dyDescent="0.45">
      <c r="A32" s="1">
        <v>11.37</v>
      </c>
      <c r="B32" s="1">
        <v>260</v>
      </c>
      <c r="C32" s="16">
        <f t="shared" si="0"/>
        <v>7.2222222222222215E-2</v>
      </c>
      <c r="D32" s="4"/>
      <c r="E32" s="4"/>
      <c r="F32" s="4"/>
      <c r="G32" s="4"/>
      <c r="H32" s="4"/>
      <c r="I32" s="4"/>
      <c r="J32" s="4"/>
      <c r="K32" s="4"/>
    </row>
    <row r="33" spans="1:11" x14ac:dyDescent="0.45">
      <c r="A33" s="1">
        <v>11.35</v>
      </c>
      <c r="B33" s="1">
        <v>270</v>
      </c>
      <c r="C33" s="16">
        <f t="shared" si="0"/>
        <v>7.4999999999999997E-2</v>
      </c>
      <c r="D33" s="4"/>
      <c r="E33" s="4"/>
      <c r="F33" s="4"/>
      <c r="G33" s="4"/>
      <c r="H33" s="4"/>
      <c r="I33" s="4"/>
      <c r="J33" s="4"/>
      <c r="K33" s="4"/>
    </row>
    <row r="34" spans="1:11" x14ac:dyDescent="0.45">
      <c r="A34" s="1">
        <v>11.34</v>
      </c>
      <c r="B34" s="1">
        <v>280</v>
      </c>
      <c r="C34" s="16">
        <f t="shared" si="0"/>
        <v>7.7777777777777779E-2</v>
      </c>
      <c r="D34" s="4"/>
      <c r="E34" s="4"/>
      <c r="F34" s="4"/>
      <c r="G34" s="4"/>
      <c r="H34" s="4"/>
      <c r="I34" s="4"/>
      <c r="J34" s="4"/>
      <c r="K34" s="4"/>
    </row>
    <row r="35" spans="1:11" x14ac:dyDescent="0.45">
      <c r="A35" s="1">
        <v>11.32</v>
      </c>
      <c r="B35" s="1">
        <v>290</v>
      </c>
      <c r="C35" s="16">
        <f t="shared" si="0"/>
        <v>8.0555555555555561E-2</v>
      </c>
      <c r="D35" s="4"/>
      <c r="E35" s="4"/>
      <c r="F35" s="4"/>
      <c r="G35" s="4"/>
      <c r="H35" s="4"/>
      <c r="I35" s="4"/>
      <c r="J35" s="4"/>
      <c r="K35" s="4"/>
    </row>
    <row r="36" spans="1:11" x14ac:dyDescent="0.45">
      <c r="A36" s="1">
        <v>11.3</v>
      </c>
      <c r="B36" s="1">
        <v>300</v>
      </c>
      <c r="C36" s="16">
        <f t="shared" ref="C36:C57" si="1">B36/(60*60)</f>
        <v>8.3333333333333329E-2</v>
      </c>
      <c r="D36" s="4"/>
      <c r="E36" s="4"/>
      <c r="F36" s="4"/>
      <c r="G36" s="4"/>
      <c r="H36" s="4"/>
      <c r="I36" s="4"/>
      <c r="J36" s="4"/>
      <c r="K36" s="4"/>
    </row>
    <row r="37" spans="1:11" x14ac:dyDescent="0.45">
      <c r="A37" s="1">
        <v>11.28</v>
      </c>
      <c r="B37" s="1">
        <v>310</v>
      </c>
      <c r="C37" s="16">
        <f t="shared" si="1"/>
        <v>8.611111111111111E-2</v>
      </c>
      <c r="D37" s="4"/>
      <c r="E37" s="4"/>
      <c r="F37" s="4"/>
      <c r="G37" s="4"/>
      <c r="H37" s="4"/>
      <c r="I37" s="4"/>
      <c r="J37" s="4"/>
      <c r="K37" s="4"/>
    </row>
    <row r="38" spans="1:11" x14ac:dyDescent="0.45">
      <c r="A38" s="1">
        <v>11.26</v>
      </c>
      <c r="B38" s="1">
        <v>320</v>
      </c>
      <c r="C38" s="16">
        <f t="shared" si="1"/>
        <v>8.8888888888888892E-2</v>
      </c>
      <c r="D38" s="4"/>
      <c r="E38" s="4"/>
      <c r="F38" s="4"/>
      <c r="G38" s="4"/>
      <c r="H38" s="4"/>
      <c r="I38" s="4"/>
      <c r="J38" s="4"/>
      <c r="K38" s="4"/>
    </row>
    <row r="39" spans="1:11" x14ac:dyDescent="0.45">
      <c r="A39" s="1">
        <v>11.24</v>
      </c>
      <c r="B39" s="1">
        <v>330</v>
      </c>
      <c r="C39" s="16">
        <f t="shared" si="1"/>
        <v>9.166666666666666E-2</v>
      </c>
      <c r="D39" s="4"/>
      <c r="E39" s="4"/>
      <c r="F39" s="4"/>
      <c r="G39" s="4"/>
      <c r="H39" s="4"/>
      <c r="I39" s="4"/>
      <c r="J39" s="4"/>
      <c r="K39" s="4"/>
    </row>
    <row r="40" spans="1:11" x14ac:dyDescent="0.45">
      <c r="A40" s="1">
        <v>11.22</v>
      </c>
      <c r="B40" s="1">
        <v>340</v>
      </c>
      <c r="C40" s="16">
        <f t="shared" si="1"/>
        <v>9.4444444444444442E-2</v>
      </c>
      <c r="D40" s="4"/>
      <c r="E40" s="4"/>
      <c r="F40" s="4"/>
      <c r="G40" s="4"/>
      <c r="H40" s="4"/>
      <c r="I40" s="4"/>
      <c r="J40" s="4"/>
      <c r="K40" s="4"/>
    </row>
    <row r="41" spans="1:11" x14ac:dyDescent="0.45">
      <c r="A41" s="1">
        <v>11.2</v>
      </c>
      <c r="B41" s="1">
        <v>350</v>
      </c>
      <c r="C41" s="16">
        <f t="shared" si="1"/>
        <v>9.7222222222222224E-2</v>
      </c>
      <c r="D41" s="4"/>
      <c r="E41" s="4"/>
      <c r="F41" s="4"/>
      <c r="G41" s="4"/>
      <c r="H41" s="4"/>
      <c r="I41" s="4"/>
      <c r="J41" s="4"/>
      <c r="K41" s="4"/>
    </row>
    <row r="42" spans="1:11" x14ac:dyDescent="0.45">
      <c r="A42" s="1">
        <v>11.18</v>
      </c>
      <c r="B42" s="1">
        <v>360</v>
      </c>
      <c r="C42" s="16">
        <f t="shared" si="1"/>
        <v>0.1</v>
      </c>
      <c r="D42" s="4"/>
      <c r="E42" s="4"/>
      <c r="F42" s="4"/>
      <c r="G42" s="4"/>
      <c r="H42" s="4"/>
      <c r="I42" s="4"/>
      <c r="J42" s="4"/>
      <c r="K42" s="4"/>
    </row>
    <row r="43" spans="1:11" x14ac:dyDescent="0.45">
      <c r="A43" s="1">
        <v>11.16</v>
      </c>
      <c r="B43" s="1">
        <v>370</v>
      </c>
      <c r="C43" s="16">
        <f t="shared" si="1"/>
        <v>0.10277777777777777</v>
      </c>
      <c r="D43" s="4"/>
      <c r="E43" s="4"/>
      <c r="F43" s="4"/>
      <c r="G43" s="4"/>
      <c r="H43" s="4"/>
      <c r="I43" s="4"/>
      <c r="J43" s="4"/>
      <c r="K43" s="4"/>
    </row>
    <row r="44" spans="1:11" x14ac:dyDescent="0.45">
      <c r="A44" s="1">
        <v>11.14</v>
      </c>
      <c r="B44" s="1">
        <v>380</v>
      </c>
      <c r="C44" s="16">
        <f t="shared" si="1"/>
        <v>0.10555555555555556</v>
      </c>
      <c r="D44" s="4"/>
      <c r="E44" s="4"/>
      <c r="F44" s="4"/>
      <c r="G44" s="4"/>
      <c r="H44" s="4"/>
      <c r="I44" s="4"/>
      <c r="J44" s="4"/>
      <c r="K44" s="4"/>
    </row>
    <row r="45" spans="1:11" x14ac:dyDescent="0.45">
      <c r="A45" s="1">
        <v>11.12</v>
      </c>
      <c r="B45" s="1">
        <v>390</v>
      </c>
      <c r="C45" s="16">
        <f t="shared" si="1"/>
        <v>0.10833333333333334</v>
      </c>
      <c r="D45" s="4"/>
      <c r="E45" s="4"/>
      <c r="F45" s="4"/>
      <c r="G45" s="4"/>
      <c r="H45" s="4"/>
      <c r="I45" s="4"/>
      <c r="J45" s="4"/>
      <c r="K45" s="4"/>
    </row>
    <row r="46" spans="1:11" x14ac:dyDescent="0.45">
      <c r="A46" s="1">
        <v>11.09</v>
      </c>
      <c r="B46" s="1">
        <v>400</v>
      </c>
      <c r="C46" s="16">
        <f t="shared" si="1"/>
        <v>0.1111111111111111</v>
      </c>
      <c r="D46" s="4"/>
      <c r="E46" s="4"/>
      <c r="F46" s="4"/>
      <c r="G46" s="4"/>
      <c r="H46" s="4"/>
      <c r="I46" s="4"/>
      <c r="J46" s="4"/>
      <c r="K46" s="4"/>
    </row>
    <row r="47" spans="1:11" x14ac:dyDescent="0.45">
      <c r="A47" s="1">
        <v>11.07</v>
      </c>
      <c r="B47" s="1">
        <v>410</v>
      </c>
      <c r="C47" s="16">
        <f t="shared" si="1"/>
        <v>0.11388888888888889</v>
      </c>
      <c r="D47" s="4"/>
      <c r="E47" s="4"/>
      <c r="F47" s="4"/>
      <c r="G47" s="4"/>
      <c r="H47" s="4"/>
      <c r="I47" s="4"/>
      <c r="J47" s="4"/>
      <c r="K47" s="4"/>
    </row>
    <row r="48" spans="1:11" x14ac:dyDescent="0.45">
      <c r="A48" s="1">
        <v>11.05</v>
      </c>
      <c r="B48" s="1">
        <v>420</v>
      </c>
      <c r="C48" s="16">
        <f t="shared" si="1"/>
        <v>0.11666666666666667</v>
      </c>
      <c r="D48" s="4"/>
      <c r="E48" s="4"/>
      <c r="F48" s="4"/>
      <c r="G48" s="4"/>
      <c r="H48" s="4"/>
      <c r="I48" s="4"/>
      <c r="J48" s="4"/>
      <c r="K48" s="4"/>
    </row>
    <row r="49" spans="1:11" x14ac:dyDescent="0.45">
      <c r="A49" s="1">
        <v>11.01</v>
      </c>
      <c r="B49" s="1">
        <v>430</v>
      </c>
      <c r="C49" s="16">
        <f t="shared" si="1"/>
        <v>0.11944444444444445</v>
      </c>
      <c r="D49" s="4"/>
      <c r="E49" s="4"/>
      <c r="F49" s="4"/>
      <c r="G49" s="4"/>
      <c r="H49" s="4"/>
      <c r="I49" s="4"/>
      <c r="J49" s="4"/>
      <c r="K49" s="4"/>
    </row>
    <row r="50" spans="1:11" x14ac:dyDescent="0.45">
      <c r="A50" s="1">
        <v>10.99</v>
      </c>
      <c r="B50" s="1">
        <v>440</v>
      </c>
      <c r="C50" s="16">
        <f t="shared" si="1"/>
        <v>0.12222222222222222</v>
      </c>
      <c r="D50" s="4"/>
      <c r="E50" s="4"/>
      <c r="F50" s="4"/>
      <c r="G50" s="4"/>
      <c r="H50" s="4"/>
      <c r="I50" s="4"/>
      <c r="J50" s="4"/>
      <c r="K50" s="4"/>
    </row>
    <row r="51" spans="1:11" x14ac:dyDescent="0.45">
      <c r="A51" s="1">
        <v>10.97</v>
      </c>
      <c r="B51" s="1">
        <v>450</v>
      </c>
      <c r="C51" s="16">
        <f t="shared" si="1"/>
        <v>0.125</v>
      </c>
      <c r="D51" s="4"/>
      <c r="E51" s="4"/>
      <c r="F51" s="4"/>
      <c r="G51" s="4"/>
      <c r="H51" s="4"/>
      <c r="I51" s="4"/>
      <c r="J51" s="4"/>
      <c r="K51" s="4"/>
    </row>
    <row r="52" spans="1:11" x14ac:dyDescent="0.45">
      <c r="A52" s="1">
        <v>10.94</v>
      </c>
      <c r="B52" s="1">
        <v>460</v>
      </c>
      <c r="C52" s="16">
        <f t="shared" si="1"/>
        <v>0.12777777777777777</v>
      </c>
      <c r="D52" s="4"/>
      <c r="E52" s="4"/>
      <c r="F52" s="4"/>
      <c r="G52" s="4"/>
      <c r="H52" s="4"/>
      <c r="I52" s="4"/>
      <c r="J52" s="4"/>
      <c r="K52" s="4"/>
    </row>
    <row r="53" spans="1:11" x14ac:dyDescent="0.45">
      <c r="A53" s="1">
        <v>10.92</v>
      </c>
      <c r="B53" s="1">
        <v>470</v>
      </c>
      <c r="C53" s="16">
        <f t="shared" si="1"/>
        <v>0.13055555555555556</v>
      </c>
      <c r="D53" s="4"/>
      <c r="E53" s="4"/>
      <c r="F53" s="4"/>
      <c r="G53" s="4"/>
      <c r="H53" s="4"/>
      <c r="I53" s="4"/>
      <c r="J53" s="4"/>
      <c r="K53" s="4"/>
    </row>
    <row r="54" spans="1:11" x14ac:dyDescent="0.45">
      <c r="A54" s="1">
        <v>10.89</v>
      </c>
      <c r="B54" s="1">
        <v>480</v>
      </c>
      <c r="C54" s="16">
        <f t="shared" si="1"/>
        <v>0.13333333333333333</v>
      </c>
      <c r="D54" s="4"/>
      <c r="E54" s="4"/>
      <c r="F54" s="4"/>
      <c r="G54" s="4"/>
      <c r="H54" s="4"/>
      <c r="I54" s="4"/>
      <c r="J54" s="4"/>
      <c r="K54" s="4"/>
    </row>
    <row r="55" spans="1:11" x14ac:dyDescent="0.45">
      <c r="A55" s="1">
        <v>10.85</v>
      </c>
      <c r="B55" s="1">
        <v>490</v>
      </c>
      <c r="C55" s="16">
        <f t="shared" si="1"/>
        <v>0.1361111111111111</v>
      </c>
      <c r="D55" s="4"/>
      <c r="E55" s="4"/>
      <c r="F55" s="4"/>
      <c r="G55" s="4"/>
      <c r="H55" s="4"/>
      <c r="I55" s="4"/>
      <c r="J55" s="4"/>
      <c r="K55" s="4"/>
    </row>
    <row r="56" spans="1:11" x14ac:dyDescent="0.45">
      <c r="A56" s="1">
        <v>10.82</v>
      </c>
      <c r="B56" s="1">
        <v>500</v>
      </c>
      <c r="C56" s="16">
        <f t="shared" si="1"/>
        <v>0.1388888888888889</v>
      </c>
      <c r="D56" s="4"/>
      <c r="E56" s="15"/>
      <c r="F56" s="4"/>
      <c r="G56" s="4"/>
      <c r="H56" s="4"/>
      <c r="I56" s="4"/>
      <c r="J56" s="4"/>
      <c r="K56" s="4"/>
    </row>
    <row r="57" spans="1:11" x14ac:dyDescent="0.45">
      <c r="A57" s="1">
        <v>10.8</v>
      </c>
      <c r="B57" s="1">
        <v>506</v>
      </c>
      <c r="C57" s="16">
        <f t="shared" si="1"/>
        <v>0.14055555555555554</v>
      </c>
      <c r="D57" s="4"/>
      <c r="E57" s="4"/>
      <c r="F57" s="4"/>
      <c r="G57" s="4"/>
      <c r="H57" s="4"/>
      <c r="I57" s="4"/>
      <c r="J57" s="4"/>
      <c r="K57" s="4"/>
    </row>
  </sheetData>
  <mergeCells count="1">
    <mergeCell ref="A1:K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B1:V71"/>
  <sheetViews>
    <sheetView zoomScale="40" zoomScaleNormal="40" workbookViewId="0">
      <selection activeCell="U15" sqref="U15:U70"/>
    </sheetView>
  </sheetViews>
  <sheetFormatPr baseColWidth="10" defaultRowHeight="14.25" x14ac:dyDescent="0.45"/>
  <cols>
    <col min="3" max="3" width="13.59765625" bestFit="1" customWidth="1"/>
    <col min="5" max="5" width="10.9296875" bestFit="1" customWidth="1"/>
    <col min="9" max="9" width="13.59765625" bestFit="1" customWidth="1"/>
    <col min="11" max="11" width="10.9296875" bestFit="1" customWidth="1"/>
    <col min="15" max="15" width="13.59765625" bestFit="1" customWidth="1"/>
    <col min="20" max="20" width="13.59765625" bestFit="1" customWidth="1"/>
  </cols>
  <sheetData>
    <row r="1" spans="2:22" x14ac:dyDescent="0.45">
      <c r="B1" s="1" t="s">
        <v>18</v>
      </c>
      <c r="C1" s="1"/>
      <c r="H1" s="1" t="s">
        <v>22</v>
      </c>
      <c r="I1" s="1"/>
      <c r="N1" s="1" t="s">
        <v>24</v>
      </c>
      <c r="O1" s="1"/>
      <c r="S1" s="1" t="s">
        <v>26</v>
      </c>
      <c r="T1" s="1"/>
    </row>
    <row r="2" spans="2:22" x14ac:dyDescent="0.45">
      <c r="B2" s="1" t="s">
        <v>0</v>
      </c>
      <c r="C2" s="1" t="s">
        <v>19</v>
      </c>
      <c r="H2" s="1" t="s">
        <v>0</v>
      </c>
      <c r="I2" s="1" t="s">
        <v>19</v>
      </c>
      <c r="N2" s="1" t="s">
        <v>0</v>
      </c>
      <c r="O2" s="1" t="s">
        <v>19</v>
      </c>
      <c r="S2" s="1" t="s">
        <v>0</v>
      </c>
      <c r="T2" s="1" t="s">
        <v>19</v>
      </c>
    </row>
    <row r="3" spans="2:22" x14ac:dyDescent="0.45">
      <c r="B3" s="1">
        <v>13.46</v>
      </c>
      <c r="C3" s="1">
        <v>0</v>
      </c>
      <c r="E3" t="s">
        <v>20</v>
      </c>
      <c r="H3" s="1">
        <v>13.61</v>
      </c>
      <c r="I3" s="1">
        <v>0</v>
      </c>
      <c r="K3" t="s">
        <v>20</v>
      </c>
      <c r="N3" s="1">
        <v>13.68</v>
      </c>
      <c r="O3" s="1">
        <v>0</v>
      </c>
      <c r="Q3" t="s">
        <v>20</v>
      </c>
      <c r="S3" s="1">
        <v>13.69</v>
      </c>
      <c r="T3" s="1">
        <v>0</v>
      </c>
      <c r="V3" t="s">
        <v>20</v>
      </c>
    </row>
    <row r="4" spans="2:22" x14ac:dyDescent="0.45">
      <c r="B4" s="1">
        <v>13</v>
      </c>
      <c r="C4" s="1">
        <v>0.1</v>
      </c>
      <c r="E4" t="s">
        <v>21</v>
      </c>
      <c r="H4" s="1">
        <v>12.4</v>
      </c>
      <c r="I4" s="1">
        <v>0.16</v>
      </c>
      <c r="K4" t="s">
        <v>23</v>
      </c>
      <c r="N4" s="1">
        <v>12.29</v>
      </c>
      <c r="O4" s="16">
        <f>10/60</f>
        <v>0.16666666666666666</v>
      </c>
      <c r="Q4" t="s">
        <v>25</v>
      </c>
      <c r="S4" s="1">
        <v>13</v>
      </c>
      <c r="T4" s="1">
        <v>0.5</v>
      </c>
      <c r="V4" t="s">
        <v>14</v>
      </c>
    </row>
    <row r="5" spans="2:22" x14ac:dyDescent="0.45">
      <c r="B5" s="1">
        <v>12.5</v>
      </c>
      <c r="C5" s="1">
        <v>0.2</v>
      </c>
      <c r="E5">
        <f>2*60+17</f>
        <v>137</v>
      </c>
      <c r="F5" t="s">
        <v>17</v>
      </c>
      <c r="G5" t="s">
        <v>27</v>
      </c>
      <c r="H5" s="1">
        <v>11.8</v>
      </c>
      <c r="I5" s="1">
        <v>1</v>
      </c>
      <c r="K5">
        <f>60+41</f>
        <v>101</v>
      </c>
      <c r="L5" t="s">
        <v>17</v>
      </c>
      <c r="N5" s="1">
        <v>11.79</v>
      </c>
      <c r="O5" s="1">
        <v>1</v>
      </c>
      <c r="S5" s="1">
        <v>12.74</v>
      </c>
      <c r="T5" s="1">
        <v>1</v>
      </c>
    </row>
    <row r="6" spans="2:22" x14ac:dyDescent="0.45">
      <c r="B6" s="1">
        <v>12.22</v>
      </c>
      <c r="C6" s="1">
        <v>0.4</v>
      </c>
      <c r="H6" s="1">
        <v>11.76</v>
      </c>
      <c r="I6" s="1">
        <v>5</v>
      </c>
      <c r="N6" s="1">
        <v>11.78</v>
      </c>
      <c r="O6" s="1">
        <v>5</v>
      </c>
      <c r="S6" s="1">
        <v>12.42</v>
      </c>
      <c r="T6" s="1">
        <v>2</v>
      </c>
    </row>
    <row r="7" spans="2:22" x14ac:dyDescent="0.45">
      <c r="B7" s="1">
        <v>12.11</v>
      </c>
      <c r="C7" s="1">
        <v>0.6</v>
      </c>
      <c r="H7" s="1">
        <v>11.72</v>
      </c>
      <c r="I7" s="1">
        <v>7</v>
      </c>
      <c r="N7" s="1">
        <v>11.75</v>
      </c>
      <c r="O7" s="1">
        <v>10</v>
      </c>
      <c r="S7" s="1">
        <v>12.35</v>
      </c>
      <c r="T7" s="1">
        <v>5</v>
      </c>
    </row>
    <row r="8" spans="2:22" x14ac:dyDescent="0.45">
      <c r="B8" s="1">
        <v>12.08</v>
      </c>
      <c r="C8" s="1">
        <v>0.8</v>
      </c>
      <c r="H8" s="1">
        <v>11.68</v>
      </c>
      <c r="I8" s="1">
        <v>10</v>
      </c>
      <c r="N8" s="1">
        <v>11.7</v>
      </c>
      <c r="O8" s="1">
        <v>15</v>
      </c>
      <c r="S8" s="1">
        <v>12.39</v>
      </c>
      <c r="T8" s="1">
        <v>10</v>
      </c>
    </row>
    <row r="9" spans="2:22" x14ac:dyDescent="0.45">
      <c r="B9" s="1">
        <v>12.07</v>
      </c>
      <c r="C9" s="1">
        <v>1</v>
      </c>
      <c r="H9" s="1">
        <v>11.64</v>
      </c>
      <c r="I9" s="1">
        <v>12</v>
      </c>
      <c r="N9" s="1">
        <v>11.64</v>
      </c>
      <c r="O9" s="1">
        <v>20</v>
      </c>
      <c r="S9" s="1">
        <v>12.39</v>
      </c>
      <c r="T9" s="1">
        <v>20</v>
      </c>
    </row>
    <row r="10" spans="2:22" x14ac:dyDescent="0.45">
      <c r="B10" s="1">
        <v>12.09</v>
      </c>
      <c r="C10" s="1">
        <v>5</v>
      </c>
      <c r="H10" s="1">
        <v>11.62</v>
      </c>
      <c r="I10" s="1">
        <v>15</v>
      </c>
      <c r="N10" s="1">
        <v>11.56</v>
      </c>
      <c r="O10" s="1">
        <v>25</v>
      </c>
      <c r="S10" s="1">
        <v>12.38</v>
      </c>
      <c r="T10" s="1">
        <v>30</v>
      </c>
    </row>
    <row r="11" spans="2:22" x14ac:dyDescent="0.45">
      <c r="B11" s="1">
        <v>12.03</v>
      </c>
      <c r="C11" s="1">
        <v>10</v>
      </c>
      <c r="H11" s="1">
        <v>11.6</v>
      </c>
      <c r="I11" s="1">
        <v>17</v>
      </c>
      <c r="N11" s="1">
        <v>11.47</v>
      </c>
      <c r="O11" s="1">
        <v>30</v>
      </c>
      <c r="S11" s="1">
        <v>12.36</v>
      </c>
      <c r="T11" s="1">
        <v>40</v>
      </c>
    </row>
    <row r="12" spans="2:22" x14ac:dyDescent="0.45">
      <c r="B12" s="1">
        <v>11.97</v>
      </c>
      <c r="C12" s="1">
        <v>15</v>
      </c>
      <c r="H12" s="1">
        <v>11.58</v>
      </c>
      <c r="I12" s="1">
        <v>20</v>
      </c>
      <c r="N12" s="1">
        <v>11.36</v>
      </c>
      <c r="O12" s="1">
        <v>35</v>
      </c>
      <c r="S12" s="1">
        <v>12.35</v>
      </c>
      <c r="T12" s="1">
        <v>50</v>
      </c>
    </row>
    <row r="13" spans="2:22" x14ac:dyDescent="0.45">
      <c r="B13" s="1">
        <v>11.92</v>
      </c>
      <c r="C13" s="1">
        <v>20</v>
      </c>
      <c r="H13" s="1">
        <v>11.54</v>
      </c>
      <c r="I13" s="1">
        <v>22</v>
      </c>
      <c r="N13" s="1">
        <v>11.27</v>
      </c>
      <c r="O13" s="1">
        <v>40</v>
      </c>
      <c r="S13" s="1">
        <v>12.33</v>
      </c>
      <c r="T13" s="1">
        <v>60</v>
      </c>
    </row>
    <row r="14" spans="2:22" x14ac:dyDescent="0.45">
      <c r="B14" s="1">
        <v>11.89</v>
      </c>
      <c r="C14" s="1">
        <v>25</v>
      </c>
      <c r="H14" s="1">
        <v>11.52</v>
      </c>
      <c r="I14" s="1">
        <v>25</v>
      </c>
      <c r="N14" s="1">
        <v>11.19</v>
      </c>
      <c r="O14" s="1">
        <v>45</v>
      </c>
      <c r="S14" s="1">
        <v>12.3</v>
      </c>
      <c r="T14" s="1">
        <v>70</v>
      </c>
    </row>
    <row r="15" spans="2:22" x14ac:dyDescent="0.45">
      <c r="B15" s="1">
        <v>11.85</v>
      </c>
      <c r="C15" s="1">
        <v>30</v>
      </c>
      <c r="H15" s="1">
        <v>11.5</v>
      </c>
      <c r="I15" s="1">
        <v>27</v>
      </c>
      <c r="N15" s="1">
        <v>11.08</v>
      </c>
      <c r="O15" s="1">
        <v>50</v>
      </c>
      <c r="S15" s="1">
        <v>12.28</v>
      </c>
      <c r="T15" s="1">
        <v>80</v>
      </c>
    </row>
    <row r="16" spans="2:22" x14ac:dyDescent="0.45">
      <c r="B16" s="1">
        <v>11.81</v>
      </c>
      <c r="C16" s="1">
        <v>35</v>
      </c>
      <c r="H16" s="1">
        <v>11.49</v>
      </c>
      <c r="I16" s="1">
        <v>30</v>
      </c>
      <c r="N16" s="1">
        <v>11.05</v>
      </c>
      <c r="O16" s="1">
        <v>51</v>
      </c>
      <c r="S16" s="1">
        <v>12.27</v>
      </c>
      <c r="T16" s="1">
        <v>90</v>
      </c>
    </row>
    <row r="17" spans="2:20" x14ac:dyDescent="0.45">
      <c r="B17" s="1">
        <v>11.79</v>
      </c>
      <c r="C17" s="1">
        <v>40</v>
      </c>
      <c r="H17" s="1">
        <v>11.47</v>
      </c>
      <c r="I17" s="1">
        <v>32</v>
      </c>
      <c r="N17" s="1">
        <v>11.03</v>
      </c>
      <c r="O17" s="1">
        <v>52</v>
      </c>
      <c r="S17" s="1">
        <v>12.25</v>
      </c>
      <c r="T17" s="1">
        <v>100</v>
      </c>
    </row>
    <row r="18" spans="2:20" x14ac:dyDescent="0.45">
      <c r="B18" s="1">
        <v>11.76</v>
      </c>
      <c r="C18" s="1">
        <v>45</v>
      </c>
      <c r="H18" s="1">
        <v>11.45</v>
      </c>
      <c r="I18" s="1">
        <v>35</v>
      </c>
      <c r="N18" s="1">
        <v>11.01</v>
      </c>
      <c r="O18" s="1">
        <v>53</v>
      </c>
      <c r="S18" s="1">
        <v>12.23</v>
      </c>
      <c r="T18" s="1">
        <v>110</v>
      </c>
    </row>
    <row r="19" spans="2:20" x14ac:dyDescent="0.45">
      <c r="B19" s="1">
        <v>11.74</v>
      </c>
      <c r="C19" s="1">
        <v>50</v>
      </c>
      <c r="H19" s="1">
        <v>11.42</v>
      </c>
      <c r="I19" s="1">
        <v>37</v>
      </c>
      <c r="N19" s="1">
        <v>10.98</v>
      </c>
      <c r="O19" s="1">
        <v>54</v>
      </c>
      <c r="S19" s="1">
        <v>12.21</v>
      </c>
      <c r="T19" s="1">
        <v>120</v>
      </c>
    </row>
    <row r="20" spans="2:20" x14ac:dyDescent="0.45">
      <c r="B20" s="1">
        <v>11.7</v>
      </c>
      <c r="C20" s="1">
        <v>55</v>
      </c>
      <c r="H20" s="1">
        <v>11.4</v>
      </c>
      <c r="I20" s="1">
        <v>40</v>
      </c>
      <c r="N20" s="40">
        <v>10.96</v>
      </c>
      <c r="O20" s="1">
        <v>55</v>
      </c>
      <c r="S20" s="1">
        <v>12.19</v>
      </c>
      <c r="T20" s="1">
        <v>130</v>
      </c>
    </row>
    <row r="21" spans="2:20" x14ac:dyDescent="0.45">
      <c r="B21" s="1">
        <v>11.67</v>
      </c>
      <c r="C21" s="1">
        <v>60</v>
      </c>
      <c r="H21" s="1">
        <v>11.39</v>
      </c>
      <c r="I21" s="1">
        <v>42</v>
      </c>
      <c r="N21" s="1">
        <v>10.93</v>
      </c>
      <c r="O21" s="1">
        <v>56</v>
      </c>
      <c r="S21" s="1">
        <v>12.17</v>
      </c>
      <c r="T21" s="1">
        <v>140</v>
      </c>
    </row>
    <row r="22" spans="2:20" x14ac:dyDescent="0.45">
      <c r="B22" s="1">
        <v>11.64</v>
      </c>
      <c r="C22" s="1">
        <v>65</v>
      </c>
      <c r="H22" s="1">
        <v>11.37</v>
      </c>
      <c r="I22" s="1">
        <v>45</v>
      </c>
      <c r="N22" s="1">
        <v>10.85</v>
      </c>
      <c r="O22" s="1">
        <v>56.5</v>
      </c>
      <c r="S22" s="1">
        <v>12.15</v>
      </c>
      <c r="T22" s="1">
        <v>150</v>
      </c>
    </row>
    <row r="23" spans="2:20" x14ac:dyDescent="0.45">
      <c r="B23" s="1">
        <v>11.61</v>
      </c>
      <c r="C23" s="1">
        <v>70</v>
      </c>
      <c r="H23" s="1">
        <v>11.36</v>
      </c>
      <c r="I23" s="1">
        <v>47</v>
      </c>
      <c r="N23" s="1">
        <v>10.8</v>
      </c>
      <c r="O23" s="1">
        <v>57</v>
      </c>
      <c r="S23" s="1">
        <v>12.12</v>
      </c>
      <c r="T23" s="1">
        <v>160</v>
      </c>
    </row>
    <row r="24" spans="2:20" x14ac:dyDescent="0.45">
      <c r="B24" s="1">
        <v>11.58</v>
      </c>
      <c r="C24" s="1">
        <v>75</v>
      </c>
      <c r="H24" s="1">
        <v>11.34</v>
      </c>
      <c r="I24" s="1">
        <v>50</v>
      </c>
      <c r="S24" s="1">
        <v>12.1</v>
      </c>
      <c r="T24" s="1">
        <v>170</v>
      </c>
    </row>
    <row r="25" spans="2:20" x14ac:dyDescent="0.45">
      <c r="B25" s="1">
        <v>11.54</v>
      </c>
      <c r="C25" s="1">
        <v>80</v>
      </c>
      <c r="H25" s="1">
        <v>11.3</v>
      </c>
      <c r="I25" s="1">
        <v>52</v>
      </c>
      <c r="S25" s="1">
        <v>12.1</v>
      </c>
      <c r="T25" s="1">
        <v>180</v>
      </c>
    </row>
    <row r="26" spans="2:20" x14ac:dyDescent="0.45">
      <c r="B26" s="1">
        <v>11.5</v>
      </c>
      <c r="C26" s="1">
        <v>85</v>
      </c>
      <c r="H26" s="1">
        <v>11.29</v>
      </c>
      <c r="I26" s="1">
        <v>55</v>
      </c>
      <c r="S26" s="1">
        <v>12.11</v>
      </c>
      <c r="T26" s="1">
        <v>190</v>
      </c>
    </row>
    <row r="27" spans="2:20" x14ac:dyDescent="0.45">
      <c r="B27" s="1">
        <v>11.45</v>
      </c>
      <c r="C27" s="1">
        <v>90</v>
      </c>
      <c r="H27" s="1">
        <v>11.28</v>
      </c>
      <c r="I27" s="1">
        <v>57</v>
      </c>
      <c r="S27" s="1">
        <v>12.08</v>
      </c>
      <c r="T27" s="1">
        <v>200</v>
      </c>
    </row>
    <row r="28" spans="2:20" x14ac:dyDescent="0.45">
      <c r="B28" s="1">
        <v>11.41</v>
      </c>
      <c r="C28" s="1">
        <v>95</v>
      </c>
      <c r="H28" s="1">
        <v>11.27</v>
      </c>
      <c r="I28" s="1">
        <v>60</v>
      </c>
      <c r="S28" s="1">
        <v>12.06</v>
      </c>
      <c r="T28" s="1">
        <v>210</v>
      </c>
    </row>
    <row r="29" spans="2:20" x14ac:dyDescent="0.45">
      <c r="B29" s="1">
        <v>11.37</v>
      </c>
      <c r="C29" s="1">
        <v>100</v>
      </c>
      <c r="H29" s="1">
        <v>11.25</v>
      </c>
      <c r="I29" s="1">
        <v>62</v>
      </c>
      <c r="S29" s="1">
        <v>12.04</v>
      </c>
      <c r="T29" s="1">
        <v>220</v>
      </c>
    </row>
    <row r="30" spans="2:20" x14ac:dyDescent="0.45">
      <c r="B30" s="1">
        <v>11.33</v>
      </c>
      <c r="C30" s="1">
        <v>105</v>
      </c>
      <c r="H30" s="1">
        <v>11.21</v>
      </c>
      <c r="I30" s="1">
        <v>65</v>
      </c>
      <c r="S30" s="1">
        <v>12.02</v>
      </c>
      <c r="T30" s="1">
        <v>230</v>
      </c>
    </row>
    <row r="31" spans="2:20" x14ac:dyDescent="0.45">
      <c r="B31" s="1">
        <v>11.28</v>
      </c>
      <c r="C31" s="1">
        <v>110</v>
      </c>
      <c r="H31" s="1">
        <v>11.19</v>
      </c>
      <c r="I31" s="1">
        <v>67</v>
      </c>
      <c r="S31" s="1">
        <v>12</v>
      </c>
      <c r="T31" s="1">
        <v>240</v>
      </c>
    </row>
    <row r="32" spans="2:20" x14ac:dyDescent="0.45">
      <c r="B32" s="1">
        <v>11.22</v>
      </c>
      <c r="C32" s="1">
        <v>115</v>
      </c>
      <c r="H32" s="1">
        <v>11.17</v>
      </c>
      <c r="I32" s="1">
        <v>70</v>
      </c>
      <c r="S32" s="1">
        <v>11.98</v>
      </c>
      <c r="T32" s="1">
        <v>250</v>
      </c>
    </row>
    <row r="33" spans="2:20" x14ac:dyDescent="0.45">
      <c r="B33" s="1">
        <v>11.14</v>
      </c>
      <c r="C33" s="1">
        <v>120</v>
      </c>
      <c r="H33" s="1">
        <v>11.15</v>
      </c>
      <c r="I33" s="1">
        <v>72</v>
      </c>
      <c r="S33" s="1">
        <v>11.95</v>
      </c>
      <c r="T33" s="1">
        <v>260</v>
      </c>
    </row>
    <row r="34" spans="2:20" x14ac:dyDescent="0.45">
      <c r="B34" s="1">
        <v>11.08</v>
      </c>
      <c r="C34" s="1">
        <v>125</v>
      </c>
      <c r="H34" s="1">
        <v>11.14</v>
      </c>
      <c r="I34" s="1">
        <v>75</v>
      </c>
      <c r="S34" s="1">
        <v>11.93</v>
      </c>
      <c r="T34" s="1">
        <v>270</v>
      </c>
    </row>
    <row r="35" spans="2:20" x14ac:dyDescent="0.45">
      <c r="B35" s="1">
        <v>11.01</v>
      </c>
      <c r="C35" s="1">
        <v>130</v>
      </c>
      <c r="H35" s="1">
        <v>11.12</v>
      </c>
      <c r="I35" s="1">
        <v>77</v>
      </c>
      <c r="S35" s="1">
        <v>11.88</v>
      </c>
      <c r="T35" s="1">
        <v>280</v>
      </c>
    </row>
    <row r="36" spans="2:20" x14ac:dyDescent="0.45">
      <c r="B36" s="1">
        <v>10.94</v>
      </c>
      <c r="C36" s="1">
        <v>135</v>
      </c>
      <c r="H36" s="1">
        <v>11.11</v>
      </c>
      <c r="I36" s="1">
        <v>80</v>
      </c>
      <c r="S36" s="1">
        <v>11.86</v>
      </c>
      <c r="T36" s="1">
        <v>290</v>
      </c>
    </row>
    <row r="37" spans="2:20" x14ac:dyDescent="0.45">
      <c r="B37" s="1">
        <v>10.85</v>
      </c>
      <c r="C37" s="1">
        <v>138</v>
      </c>
      <c r="H37" s="1">
        <v>11.08</v>
      </c>
      <c r="I37" s="1">
        <v>82</v>
      </c>
      <c r="S37" s="1">
        <v>11.83</v>
      </c>
      <c r="T37" s="1">
        <v>300</v>
      </c>
    </row>
    <row r="38" spans="2:20" x14ac:dyDescent="0.45">
      <c r="B38" s="1">
        <v>10.8</v>
      </c>
      <c r="C38" s="1">
        <v>140</v>
      </c>
      <c r="H38" s="1">
        <v>11.05</v>
      </c>
      <c r="I38" s="1">
        <v>85</v>
      </c>
      <c r="S38" s="1">
        <v>11.81</v>
      </c>
      <c r="T38" s="1">
        <v>310</v>
      </c>
    </row>
    <row r="39" spans="2:20" x14ac:dyDescent="0.45">
      <c r="H39" s="1">
        <v>11</v>
      </c>
      <c r="I39" s="1">
        <v>87</v>
      </c>
      <c r="S39" s="1">
        <v>11.79</v>
      </c>
      <c r="T39" s="1">
        <v>320</v>
      </c>
    </row>
    <row r="40" spans="2:20" x14ac:dyDescent="0.45">
      <c r="H40" s="1">
        <v>10.96</v>
      </c>
      <c r="I40" s="1">
        <v>90</v>
      </c>
      <c r="S40" s="1">
        <v>11.76</v>
      </c>
      <c r="T40" s="1">
        <v>330</v>
      </c>
    </row>
    <row r="41" spans="2:20" x14ac:dyDescent="0.45">
      <c r="H41" s="1">
        <v>10.91</v>
      </c>
      <c r="I41" s="1">
        <v>92</v>
      </c>
      <c r="S41" s="1">
        <v>11.74</v>
      </c>
      <c r="T41" s="1">
        <v>340</v>
      </c>
    </row>
    <row r="42" spans="2:20" x14ac:dyDescent="0.45">
      <c r="H42" s="1">
        <v>10.86</v>
      </c>
      <c r="I42" s="1">
        <v>95</v>
      </c>
      <c r="S42" s="1">
        <v>11.72</v>
      </c>
      <c r="T42" s="1">
        <v>350</v>
      </c>
    </row>
    <row r="43" spans="2:20" x14ac:dyDescent="0.45">
      <c r="H43" s="1">
        <v>10.84</v>
      </c>
      <c r="I43" s="1">
        <v>97</v>
      </c>
      <c r="S43" s="1">
        <v>11.68</v>
      </c>
      <c r="T43" s="1">
        <v>360</v>
      </c>
    </row>
    <row r="44" spans="2:20" x14ac:dyDescent="0.45">
      <c r="H44" s="1">
        <v>10.8</v>
      </c>
      <c r="I44" s="1">
        <v>98</v>
      </c>
      <c r="S44" s="1">
        <v>11.65</v>
      </c>
      <c r="T44" s="1">
        <v>370</v>
      </c>
    </row>
    <row r="45" spans="2:20" x14ac:dyDescent="0.45">
      <c r="S45" s="1">
        <v>11.63</v>
      </c>
      <c r="T45" s="1">
        <v>380</v>
      </c>
    </row>
    <row r="46" spans="2:20" x14ac:dyDescent="0.45">
      <c r="S46" s="1">
        <v>11.59</v>
      </c>
      <c r="T46" s="1">
        <v>390</v>
      </c>
    </row>
    <row r="47" spans="2:20" x14ac:dyDescent="0.45">
      <c r="S47" s="1">
        <v>11.55</v>
      </c>
      <c r="T47" s="1">
        <v>400</v>
      </c>
    </row>
    <row r="48" spans="2:20" x14ac:dyDescent="0.45">
      <c r="S48" s="1">
        <v>11.52</v>
      </c>
      <c r="T48" s="1">
        <v>410</v>
      </c>
    </row>
    <row r="49" spans="19:20" x14ac:dyDescent="0.45">
      <c r="S49" s="1">
        <v>11.5</v>
      </c>
      <c r="T49" s="1">
        <v>420</v>
      </c>
    </row>
    <row r="50" spans="19:20" x14ac:dyDescent="0.45">
      <c r="S50" s="1">
        <v>11.47</v>
      </c>
      <c r="T50" s="1">
        <v>430</v>
      </c>
    </row>
    <row r="51" spans="19:20" x14ac:dyDescent="0.45">
      <c r="S51" s="1">
        <v>11.44</v>
      </c>
      <c r="T51" s="1">
        <v>440</v>
      </c>
    </row>
    <row r="52" spans="19:20" x14ac:dyDescent="0.45">
      <c r="S52" s="1">
        <v>11.41</v>
      </c>
      <c r="T52" s="1">
        <v>450</v>
      </c>
    </row>
    <row r="53" spans="19:20" x14ac:dyDescent="0.45">
      <c r="S53" s="1">
        <v>11.37</v>
      </c>
      <c r="T53" s="1">
        <v>460</v>
      </c>
    </row>
    <row r="54" spans="19:20" x14ac:dyDescent="0.45">
      <c r="S54" s="1">
        <v>11.34</v>
      </c>
      <c r="T54" s="1">
        <v>470</v>
      </c>
    </row>
    <row r="55" spans="19:20" x14ac:dyDescent="0.45">
      <c r="S55" s="1">
        <v>11.31</v>
      </c>
      <c r="T55" s="1">
        <v>480</v>
      </c>
    </row>
    <row r="56" spans="19:20" x14ac:dyDescent="0.45">
      <c r="S56" s="1">
        <v>11.28</v>
      </c>
      <c r="T56" s="1">
        <v>490</v>
      </c>
    </row>
    <row r="57" spans="19:20" x14ac:dyDescent="0.45">
      <c r="S57" s="1">
        <v>11.24</v>
      </c>
      <c r="T57" s="1">
        <v>500</v>
      </c>
    </row>
    <row r="58" spans="19:20" x14ac:dyDescent="0.45">
      <c r="S58" s="1">
        <v>11.21</v>
      </c>
      <c r="T58" s="1">
        <v>510</v>
      </c>
    </row>
    <row r="59" spans="19:20" x14ac:dyDescent="0.45">
      <c r="S59" s="1">
        <v>11.16</v>
      </c>
      <c r="T59" s="1">
        <v>520</v>
      </c>
    </row>
    <row r="60" spans="19:20" x14ac:dyDescent="0.45">
      <c r="S60" s="1">
        <v>11.13</v>
      </c>
      <c r="T60" s="1">
        <v>530</v>
      </c>
    </row>
    <row r="61" spans="19:20" x14ac:dyDescent="0.45">
      <c r="S61" s="1">
        <v>11.08</v>
      </c>
      <c r="T61" s="1">
        <v>540</v>
      </c>
    </row>
    <row r="62" spans="19:20" x14ac:dyDescent="0.45">
      <c r="S62" s="1">
        <v>11.03</v>
      </c>
      <c r="T62" s="1">
        <v>550</v>
      </c>
    </row>
    <row r="63" spans="19:20" x14ac:dyDescent="0.45">
      <c r="S63" s="1">
        <v>10.99</v>
      </c>
      <c r="T63" s="1">
        <v>560</v>
      </c>
    </row>
    <row r="64" spans="19:20" x14ac:dyDescent="0.45">
      <c r="S64" s="1">
        <v>10.95</v>
      </c>
      <c r="T64" s="1">
        <v>565</v>
      </c>
    </row>
    <row r="65" spans="19:20" x14ac:dyDescent="0.45">
      <c r="S65" s="1">
        <v>10.93</v>
      </c>
      <c r="T65" s="1">
        <v>570</v>
      </c>
    </row>
    <row r="66" spans="19:20" x14ac:dyDescent="0.45">
      <c r="S66" s="1">
        <v>10.9</v>
      </c>
      <c r="T66" s="1">
        <v>575</v>
      </c>
    </row>
    <row r="67" spans="19:20" x14ac:dyDescent="0.45">
      <c r="S67" s="1">
        <v>10.87</v>
      </c>
      <c r="T67" s="1">
        <v>580</v>
      </c>
    </row>
    <row r="68" spans="19:20" x14ac:dyDescent="0.45">
      <c r="S68" s="1">
        <v>10.84</v>
      </c>
      <c r="T68" s="1">
        <v>585</v>
      </c>
    </row>
    <row r="69" spans="19:20" x14ac:dyDescent="0.45">
      <c r="S69" s="1">
        <v>10.82</v>
      </c>
      <c r="T69" s="1">
        <v>587</v>
      </c>
    </row>
    <row r="70" spans="19:20" x14ac:dyDescent="0.45">
      <c r="S70" s="1">
        <v>10.81</v>
      </c>
      <c r="T70" s="1">
        <v>588</v>
      </c>
    </row>
    <row r="71" spans="19:20" x14ac:dyDescent="0.45">
      <c r="S71" s="1">
        <v>10.8</v>
      </c>
      <c r="T71" s="1">
        <v>590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3FFCB-610C-4B9D-95F0-C89FF4FA69A7}">
  <sheetPr>
    <tabColor theme="7" tint="0.79998168889431442"/>
  </sheetPr>
  <dimension ref="A1:K71"/>
  <sheetViews>
    <sheetView topLeftCell="A4" zoomScale="40" zoomScaleNormal="40" workbookViewId="0">
      <selection activeCell="N14" sqref="N14"/>
    </sheetView>
  </sheetViews>
  <sheetFormatPr baseColWidth="10" defaultRowHeight="14.25" x14ac:dyDescent="0.45"/>
  <cols>
    <col min="2" max="2" width="11.73046875" bestFit="1" customWidth="1"/>
    <col min="3" max="3" width="9.3984375" customWidth="1"/>
    <col min="4" max="4" width="7.46484375" customWidth="1"/>
    <col min="5" max="5" width="14.06640625" bestFit="1" customWidth="1"/>
    <col min="6" max="6" width="6.33203125" customWidth="1"/>
    <col min="14" max="14" width="12.06640625" bestFit="1" customWidth="1"/>
    <col min="15" max="15" width="8.46484375" customWidth="1"/>
    <col min="16" max="16" width="7.53125" customWidth="1"/>
    <col min="17" max="17" width="11.59765625" bestFit="1" customWidth="1"/>
    <col min="18" max="18" width="8.1328125" customWidth="1"/>
  </cols>
  <sheetData>
    <row r="1" spans="1:11" x14ac:dyDescent="0.45">
      <c r="A1" s="77" t="s">
        <v>26</v>
      </c>
      <c r="B1" s="78"/>
      <c r="C1" s="78"/>
      <c r="D1" s="78"/>
      <c r="E1" s="78"/>
      <c r="F1" s="78"/>
      <c r="G1" s="78"/>
      <c r="H1" s="78"/>
      <c r="I1" s="78"/>
      <c r="J1" s="78"/>
      <c r="K1" s="79"/>
    </row>
    <row r="2" spans="1:11" x14ac:dyDescent="0.45">
      <c r="A2" s="80"/>
      <c r="B2" s="81"/>
      <c r="C2" s="81"/>
      <c r="D2" s="81"/>
      <c r="E2" s="81"/>
      <c r="F2" s="81"/>
      <c r="G2" s="81"/>
      <c r="H2" s="81"/>
      <c r="I2" s="81"/>
      <c r="J2" s="81"/>
      <c r="K2" s="82"/>
    </row>
    <row r="3" spans="1:11" x14ac:dyDescent="0.45">
      <c r="A3" s="5" t="s">
        <v>0</v>
      </c>
      <c r="B3" s="5" t="s">
        <v>19</v>
      </c>
      <c r="C3" s="5" t="s">
        <v>30</v>
      </c>
      <c r="D3" s="4"/>
      <c r="E3" s="4"/>
      <c r="F3" s="4"/>
      <c r="G3" s="4"/>
      <c r="H3" s="4"/>
      <c r="I3" s="4"/>
      <c r="J3" s="4"/>
      <c r="K3" s="4"/>
    </row>
    <row r="4" spans="1:11" x14ac:dyDescent="0.45">
      <c r="A4" s="1">
        <v>13.69</v>
      </c>
      <c r="B4" s="1">
        <v>0</v>
      </c>
      <c r="C4" s="32">
        <f t="shared" ref="C4:C35" si="0">B4/60</f>
        <v>0</v>
      </c>
      <c r="D4" s="4"/>
      <c r="E4" s="4"/>
      <c r="F4" s="4"/>
      <c r="G4" s="4"/>
      <c r="H4" s="4"/>
      <c r="I4" s="4"/>
      <c r="J4" s="4"/>
      <c r="K4" s="4"/>
    </row>
    <row r="5" spans="1:11" x14ac:dyDescent="0.45">
      <c r="A5" s="1">
        <v>13</v>
      </c>
      <c r="B5" s="1">
        <v>0.5</v>
      </c>
      <c r="C5" s="32">
        <f t="shared" si="0"/>
        <v>8.3333333333333332E-3</v>
      </c>
      <c r="D5" s="4"/>
      <c r="E5" s="4"/>
      <c r="F5" s="4"/>
      <c r="G5" s="4"/>
      <c r="H5" s="4"/>
      <c r="I5" s="4"/>
      <c r="J5" s="4"/>
      <c r="K5" s="4"/>
    </row>
    <row r="6" spans="1:11" x14ac:dyDescent="0.45">
      <c r="A6" s="1">
        <v>12.74</v>
      </c>
      <c r="B6" s="1">
        <v>1</v>
      </c>
      <c r="C6" s="32">
        <f t="shared" si="0"/>
        <v>1.6666666666666666E-2</v>
      </c>
      <c r="D6" s="4"/>
      <c r="E6" s="18" t="s">
        <v>7</v>
      </c>
      <c r="F6" s="37">
        <f>12/9.5</f>
        <v>1.263157894736842</v>
      </c>
      <c r="G6" s="62" t="s">
        <v>29</v>
      </c>
      <c r="H6" s="55"/>
      <c r="I6" s="56"/>
      <c r="J6" s="4"/>
      <c r="K6" s="4"/>
    </row>
    <row r="7" spans="1:11" x14ac:dyDescent="0.45">
      <c r="A7" s="1">
        <v>12.42</v>
      </c>
      <c r="B7" s="1">
        <v>2</v>
      </c>
      <c r="C7" s="32">
        <f t="shared" si="0"/>
        <v>3.3333333333333333E-2</v>
      </c>
      <c r="D7" s="4"/>
      <c r="E7" s="38"/>
      <c r="F7" s="35"/>
      <c r="G7" s="33"/>
      <c r="H7" s="54"/>
      <c r="I7" s="57"/>
      <c r="J7" s="4"/>
      <c r="K7" s="4"/>
    </row>
    <row r="8" spans="1:11" x14ac:dyDescent="0.45">
      <c r="A8" s="1">
        <v>12.39</v>
      </c>
      <c r="B8" s="1">
        <v>10</v>
      </c>
      <c r="C8" s="32">
        <f t="shared" si="0"/>
        <v>0.16666666666666666</v>
      </c>
      <c r="D8" s="4"/>
      <c r="E8" s="38"/>
      <c r="F8" s="35"/>
      <c r="G8" s="33"/>
      <c r="H8" s="54"/>
      <c r="I8" s="57"/>
      <c r="J8" s="4"/>
      <c r="K8" s="4"/>
    </row>
    <row r="9" spans="1:11" x14ac:dyDescent="0.45">
      <c r="A9" s="1">
        <v>12.39</v>
      </c>
      <c r="B9" s="1">
        <v>20</v>
      </c>
      <c r="C9" s="32">
        <f t="shared" si="0"/>
        <v>0.33333333333333331</v>
      </c>
      <c r="D9" s="4"/>
      <c r="E9" s="38" t="s">
        <v>10</v>
      </c>
      <c r="F9" s="35">
        <v>10</v>
      </c>
      <c r="G9" s="33" t="s">
        <v>5</v>
      </c>
      <c r="H9" s="54"/>
      <c r="I9" s="57"/>
      <c r="J9" s="4"/>
      <c r="K9" s="4"/>
    </row>
    <row r="10" spans="1:11" x14ac:dyDescent="0.45">
      <c r="A10" s="1">
        <v>12.38</v>
      </c>
      <c r="B10" s="1">
        <v>30</v>
      </c>
      <c r="C10" s="32">
        <f t="shared" si="0"/>
        <v>0.5</v>
      </c>
      <c r="D10" s="4"/>
      <c r="E10" s="38"/>
      <c r="F10" s="35">
        <f>F9*60</f>
        <v>600</v>
      </c>
      <c r="G10" s="33" t="s">
        <v>17</v>
      </c>
      <c r="H10" s="54"/>
      <c r="I10" s="57"/>
      <c r="J10" s="4"/>
      <c r="K10" s="4"/>
    </row>
    <row r="11" spans="1:11" x14ac:dyDescent="0.45">
      <c r="A11" s="1">
        <v>12.36</v>
      </c>
      <c r="B11" s="1">
        <v>40</v>
      </c>
      <c r="C11" s="32">
        <f t="shared" si="0"/>
        <v>0.66666666666666663</v>
      </c>
      <c r="D11" s="4"/>
      <c r="E11" s="38"/>
      <c r="F11" s="35"/>
      <c r="G11" s="33"/>
      <c r="H11" s="54"/>
      <c r="I11" s="57"/>
      <c r="J11" s="4"/>
      <c r="K11" s="4"/>
    </row>
    <row r="12" spans="1:11" x14ac:dyDescent="0.45">
      <c r="A12" s="1">
        <v>12.35</v>
      </c>
      <c r="B12" s="1">
        <v>50</v>
      </c>
      <c r="C12" s="32">
        <f t="shared" si="0"/>
        <v>0.83333333333333337</v>
      </c>
      <c r="D12" s="4"/>
      <c r="E12" s="38"/>
      <c r="F12" s="35"/>
      <c r="G12" s="33"/>
      <c r="H12" s="54"/>
      <c r="I12" s="57"/>
      <c r="J12" s="4"/>
      <c r="K12" s="4"/>
    </row>
    <row r="13" spans="1:11" x14ac:dyDescent="0.45">
      <c r="A13" s="1">
        <v>12.33</v>
      </c>
      <c r="B13" s="1">
        <v>60</v>
      </c>
      <c r="C13" s="32">
        <f t="shared" si="0"/>
        <v>1</v>
      </c>
      <c r="D13" s="4"/>
      <c r="E13" s="38" t="s">
        <v>9</v>
      </c>
      <c r="F13" s="35">
        <v>590</v>
      </c>
      <c r="G13" s="33" t="s">
        <v>17</v>
      </c>
      <c r="H13" s="54"/>
      <c r="I13" s="57"/>
      <c r="J13" s="4"/>
      <c r="K13" s="4"/>
    </row>
    <row r="14" spans="1:11" x14ac:dyDescent="0.45">
      <c r="A14" s="1">
        <v>12.3</v>
      </c>
      <c r="B14" s="1">
        <v>70</v>
      </c>
      <c r="C14" s="32">
        <f t="shared" si="0"/>
        <v>1.1666666666666667</v>
      </c>
      <c r="D14" s="4"/>
      <c r="E14" s="38"/>
      <c r="F14" s="35"/>
      <c r="G14" s="33"/>
      <c r="H14" s="54"/>
      <c r="I14" s="57"/>
      <c r="J14" s="4"/>
      <c r="K14" s="4"/>
    </row>
    <row r="15" spans="1:11" x14ac:dyDescent="0.45">
      <c r="A15" s="1">
        <v>12.28</v>
      </c>
      <c r="B15" s="1">
        <v>80</v>
      </c>
      <c r="C15" s="32">
        <f t="shared" si="0"/>
        <v>1.3333333333333333</v>
      </c>
      <c r="D15" s="4"/>
      <c r="E15" s="38"/>
      <c r="F15" s="35"/>
      <c r="G15" s="33"/>
      <c r="H15" s="54"/>
      <c r="I15" s="57"/>
      <c r="J15" s="4"/>
      <c r="K15" s="4"/>
    </row>
    <row r="16" spans="1:11" x14ac:dyDescent="0.45">
      <c r="A16" s="1">
        <v>12.27</v>
      </c>
      <c r="B16" s="1">
        <v>90</v>
      </c>
      <c r="C16" s="32">
        <f t="shared" si="0"/>
        <v>1.5</v>
      </c>
      <c r="D16" s="4"/>
      <c r="E16" s="38" t="s">
        <v>33</v>
      </c>
      <c r="F16" s="36">
        <f>F13/F10*100</f>
        <v>98.333333333333329</v>
      </c>
      <c r="G16" s="33" t="s">
        <v>12</v>
      </c>
      <c r="H16" s="54"/>
      <c r="I16" s="57"/>
      <c r="J16" s="4"/>
      <c r="K16" s="4"/>
    </row>
    <row r="17" spans="1:11" x14ac:dyDescent="0.45">
      <c r="A17" s="1">
        <v>12.25</v>
      </c>
      <c r="B17" s="1">
        <v>100</v>
      </c>
      <c r="C17" s="32">
        <f t="shared" si="0"/>
        <v>1.6666666666666667</v>
      </c>
      <c r="D17" s="4"/>
      <c r="E17" s="19"/>
      <c r="F17" s="20"/>
      <c r="G17" s="20"/>
      <c r="H17" s="54"/>
      <c r="I17" s="57"/>
      <c r="J17" s="4"/>
      <c r="K17" s="4"/>
    </row>
    <row r="18" spans="1:11" x14ac:dyDescent="0.45">
      <c r="A18" s="1">
        <v>12.23</v>
      </c>
      <c r="B18" s="1">
        <v>110</v>
      </c>
      <c r="C18" s="32">
        <f t="shared" si="0"/>
        <v>1.8333333333333333</v>
      </c>
      <c r="D18" s="4"/>
      <c r="E18" s="19" t="s">
        <v>34</v>
      </c>
      <c r="F18" s="63"/>
      <c r="G18" s="54"/>
      <c r="H18" s="54"/>
      <c r="I18" s="57"/>
      <c r="J18" s="4"/>
      <c r="K18" s="4"/>
    </row>
    <row r="19" spans="1:11" x14ac:dyDescent="0.45">
      <c r="A19" s="1">
        <v>12.21</v>
      </c>
      <c r="B19" s="1">
        <v>120</v>
      </c>
      <c r="C19" s="32">
        <f t="shared" si="0"/>
        <v>2</v>
      </c>
      <c r="D19" s="4"/>
      <c r="E19" s="59"/>
      <c r="F19" s="60"/>
      <c r="G19" s="60"/>
      <c r="H19" s="60"/>
      <c r="I19" s="61"/>
      <c r="J19" s="4"/>
      <c r="K19" s="4"/>
    </row>
    <row r="20" spans="1:11" x14ac:dyDescent="0.45">
      <c r="A20" s="1">
        <v>12.19</v>
      </c>
      <c r="B20" s="1">
        <v>130</v>
      </c>
      <c r="C20" s="32">
        <f t="shared" si="0"/>
        <v>2.1666666666666665</v>
      </c>
      <c r="D20" s="4"/>
      <c r="E20" s="4"/>
      <c r="F20" s="4"/>
      <c r="G20" s="4"/>
      <c r="H20" s="4"/>
      <c r="I20" s="4"/>
      <c r="J20" s="4"/>
      <c r="K20" s="4"/>
    </row>
    <row r="21" spans="1:11" x14ac:dyDescent="0.45">
      <c r="A21" s="1">
        <v>12.17</v>
      </c>
      <c r="B21" s="1">
        <v>140</v>
      </c>
      <c r="C21" s="32">
        <f t="shared" si="0"/>
        <v>2.3333333333333335</v>
      </c>
      <c r="D21" s="4"/>
      <c r="E21" s="4"/>
      <c r="F21" s="4"/>
      <c r="G21" s="4"/>
      <c r="H21" s="4"/>
      <c r="I21" s="4"/>
      <c r="J21" s="4"/>
      <c r="K21" s="4"/>
    </row>
    <row r="22" spans="1:11" x14ac:dyDescent="0.45">
      <c r="A22" s="1">
        <v>12.15</v>
      </c>
      <c r="B22" s="1">
        <v>150</v>
      </c>
      <c r="C22" s="32">
        <f t="shared" si="0"/>
        <v>2.5</v>
      </c>
      <c r="D22" s="4"/>
      <c r="E22" s="4"/>
      <c r="F22" s="4"/>
      <c r="G22" s="4"/>
      <c r="H22" s="4"/>
      <c r="I22" s="4"/>
      <c r="J22" s="4"/>
      <c r="K22" s="4"/>
    </row>
    <row r="23" spans="1:11" x14ac:dyDescent="0.45">
      <c r="A23" s="1">
        <v>12.12</v>
      </c>
      <c r="B23" s="1">
        <v>160</v>
      </c>
      <c r="C23" s="32">
        <f t="shared" si="0"/>
        <v>2.6666666666666665</v>
      </c>
      <c r="D23" s="4"/>
      <c r="E23" s="4"/>
      <c r="F23" s="4"/>
      <c r="G23" s="4"/>
      <c r="H23" s="4"/>
      <c r="I23" s="4"/>
      <c r="J23" s="4"/>
      <c r="K23" s="4"/>
    </row>
    <row r="24" spans="1:11" x14ac:dyDescent="0.45">
      <c r="A24" s="1">
        <v>12.1</v>
      </c>
      <c r="B24" s="1">
        <v>170</v>
      </c>
      <c r="C24" s="32">
        <f t="shared" si="0"/>
        <v>2.8333333333333335</v>
      </c>
      <c r="D24" s="4"/>
      <c r="E24" s="4"/>
      <c r="F24" s="4"/>
      <c r="G24" s="4"/>
      <c r="H24" s="4"/>
      <c r="I24" s="4"/>
      <c r="J24" s="4"/>
      <c r="K24" s="4"/>
    </row>
    <row r="25" spans="1:11" x14ac:dyDescent="0.45">
      <c r="A25" s="1">
        <v>12.1</v>
      </c>
      <c r="B25" s="1">
        <v>180</v>
      </c>
      <c r="C25" s="32">
        <f t="shared" si="0"/>
        <v>3</v>
      </c>
      <c r="D25" s="4"/>
      <c r="E25" s="4"/>
      <c r="F25" s="4"/>
      <c r="G25" s="4"/>
      <c r="H25" s="4"/>
      <c r="I25" s="4"/>
      <c r="J25" s="4"/>
      <c r="K25" s="4"/>
    </row>
    <row r="26" spans="1:11" x14ac:dyDescent="0.45">
      <c r="A26" s="1">
        <v>12.09</v>
      </c>
      <c r="B26" s="1">
        <v>190</v>
      </c>
      <c r="C26" s="32">
        <f t="shared" si="0"/>
        <v>3.1666666666666665</v>
      </c>
      <c r="D26" s="4"/>
      <c r="E26" s="4"/>
      <c r="F26" s="4"/>
      <c r="G26" s="4"/>
      <c r="H26" s="4"/>
      <c r="I26" s="4"/>
      <c r="J26" s="4"/>
      <c r="K26" s="4"/>
    </row>
    <row r="27" spans="1:11" x14ac:dyDescent="0.45">
      <c r="A27" s="1">
        <v>12.08</v>
      </c>
      <c r="B27" s="1">
        <v>200</v>
      </c>
      <c r="C27" s="32">
        <f t="shared" si="0"/>
        <v>3.3333333333333335</v>
      </c>
      <c r="D27" s="4"/>
      <c r="E27" s="4"/>
      <c r="F27" s="4"/>
      <c r="G27" s="4"/>
      <c r="H27" s="4"/>
      <c r="I27" s="4"/>
      <c r="J27" s="4"/>
      <c r="K27" s="4"/>
    </row>
    <row r="28" spans="1:11" x14ac:dyDescent="0.45">
      <c r="A28" s="1">
        <v>12.06</v>
      </c>
      <c r="B28" s="1">
        <v>210</v>
      </c>
      <c r="C28" s="32">
        <f t="shared" si="0"/>
        <v>3.5</v>
      </c>
      <c r="D28" s="4"/>
      <c r="E28" s="4"/>
      <c r="F28" s="4"/>
      <c r="G28" s="4"/>
      <c r="H28" s="4"/>
      <c r="I28" s="4"/>
      <c r="J28" s="4"/>
      <c r="K28" s="4"/>
    </row>
    <row r="29" spans="1:11" x14ac:dyDescent="0.45">
      <c r="A29" s="1">
        <v>12.04</v>
      </c>
      <c r="B29" s="1">
        <v>220</v>
      </c>
      <c r="C29" s="32">
        <f t="shared" si="0"/>
        <v>3.6666666666666665</v>
      </c>
      <c r="D29" s="4"/>
      <c r="E29" s="4"/>
      <c r="F29" s="4"/>
      <c r="G29" s="4"/>
      <c r="H29" s="4"/>
      <c r="I29" s="4"/>
      <c r="J29" s="4"/>
      <c r="K29" s="4"/>
    </row>
    <row r="30" spans="1:11" x14ac:dyDescent="0.45">
      <c r="A30" s="1">
        <v>12.02</v>
      </c>
      <c r="B30" s="1">
        <v>230</v>
      </c>
      <c r="C30" s="32">
        <f t="shared" si="0"/>
        <v>3.8333333333333335</v>
      </c>
      <c r="D30" s="4"/>
      <c r="E30" s="4"/>
      <c r="F30" s="4"/>
      <c r="G30" s="4"/>
      <c r="H30" s="4"/>
      <c r="I30" s="4"/>
      <c r="J30" s="4"/>
      <c r="K30" s="4"/>
    </row>
    <row r="31" spans="1:11" x14ac:dyDescent="0.45">
      <c r="A31" s="1">
        <v>12</v>
      </c>
      <c r="B31" s="1">
        <v>240</v>
      </c>
      <c r="C31" s="32">
        <f t="shared" si="0"/>
        <v>4</v>
      </c>
      <c r="D31" s="4"/>
      <c r="E31" s="4"/>
      <c r="F31" s="4"/>
      <c r="G31" s="4"/>
      <c r="H31" s="4"/>
      <c r="I31" s="4"/>
      <c r="J31" s="4"/>
      <c r="K31" s="4"/>
    </row>
    <row r="32" spans="1:11" x14ac:dyDescent="0.45">
      <c r="A32" s="1">
        <v>11.98</v>
      </c>
      <c r="B32" s="1">
        <v>250</v>
      </c>
      <c r="C32" s="32">
        <f t="shared" si="0"/>
        <v>4.166666666666667</v>
      </c>
      <c r="D32" s="4"/>
      <c r="E32" s="4"/>
      <c r="F32" s="4"/>
      <c r="G32" s="4"/>
      <c r="H32" s="4"/>
      <c r="I32" s="4"/>
      <c r="J32" s="4"/>
      <c r="K32" s="4"/>
    </row>
    <row r="33" spans="1:11" x14ac:dyDescent="0.45">
      <c r="A33" s="1">
        <v>11.95</v>
      </c>
      <c r="B33" s="1">
        <v>260</v>
      </c>
      <c r="C33" s="32">
        <f t="shared" si="0"/>
        <v>4.333333333333333</v>
      </c>
      <c r="D33" s="4"/>
      <c r="E33" s="4"/>
      <c r="F33" s="4"/>
      <c r="G33" s="4"/>
      <c r="H33" s="4"/>
      <c r="I33" s="4"/>
      <c r="J33" s="4"/>
      <c r="K33" s="4"/>
    </row>
    <row r="34" spans="1:11" x14ac:dyDescent="0.45">
      <c r="A34" s="1">
        <v>11.93</v>
      </c>
      <c r="B34" s="1">
        <v>270</v>
      </c>
      <c r="C34" s="32">
        <f t="shared" si="0"/>
        <v>4.5</v>
      </c>
      <c r="D34" s="4"/>
      <c r="E34" s="4"/>
      <c r="F34" s="4"/>
      <c r="G34" s="4"/>
      <c r="H34" s="4"/>
      <c r="I34" s="4"/>
      <c r="J34" s="4"/>
      <c r="K34" s="4"/>
    </row>
    <row r="35" spans="1:11" x14ac:dyDescent="0.45">
      <c r="A35" s="1">
        <v>11.88</v>
      </c>
      <c r="B35" s="1">
        <v>280</v>
      </c>
      <c r="C35" s="32">
        <f t="shared" si="0"/>
        <v>4.666666666666667</v>
      </c>
      <c r="D35" s="4"/>
      <c r="E35" s="4"/>
      <c r="F35" s="4"/>
      <c r="G35" s="4"/>
      <c r="H35" s="4"/>
      <c r="I35" s="4"/>
      <c r="J35" s="4"/>
      <c r="K35" s="4"/>
    </row>
    <row r="36" spans="1:11" x14ac:dyDescent="0.45">
      <c r="A36" s="1">
        <v>11.86</v>
      </c>
      <c r="B36" s="1">
        <v>290</v>
      </c>
      <c r="C36" s="32">
        <f t="shared" ref="C36:C67" si="1">B36/60</f>
        <v>4.833333333333333</v>
      </c>
      <c r="D36" s="4"/>
      <c r="E36" s="4"/>
      <c r="F36" s="4"/>
      <c r="G36" s="4"/>
      <c r="H36" s="4"/>
      <c r="I36" s="4"/>
      <c r="J36" s="4"/>
      <c r="K36" s="4"/>
    </row>
    <row r="37" spans="1:11" x14ac:dyDescent="0.45">
      <c r="A37" s="1">
        <v>11.83</v>
      </c>
      <c r="B37" s="1">
        <v>300</v>
      </c>
      <c r="C37" s="32">
        <f t="shared" si="1"/>
        <v>5</v>
      </c>
      <c r="D37" s="4"/>
      <c r="E37" s="4"/>
      <c r="F37" s="4"/>
      <c r="G37" s="4"/>
      <c r="H37" s="4"/>
      <c r="I37" s="4"/>
      <c r="J37" s="4"/>
      <c r="K37" s="4"/>
    </row>
    <row r="38" spans="1:11" x14ac:dyDescent="0.45">
      <c r="A38" s="1">
        <v>11.81</v>
      </c>
      <c r="B38" s="1">
        <v>310</v>
      </c>
      <c r="C38" s="32">
        <f t="shared" si="1"/>
        <v>5.166666666666667</v>
      </c>
      <c r="D38" s="4"/>
      <c r="E38" s="4"/>
      <c r="F38" s="4"/>
      <c r="G38" s="4"/>
      <c r="H38" s="4"/>
      <c r="I38" s="4"/>
      <c r="J38" s="4"/>
      <c r="K38" s="4"/>
    </row>
    <row r="39" spans="1:11" x14ac:dyDescent="0.45">
      <c r="A39" s="1">
        <v>11.79</v>
      </c>
      <c r="B39" s="1">
        <v>320</v>
      </c>
      <c r="C39" s="32">
        <f t="shared" si="1"/>
        <v>5.333333333333333</v>
      </c>
      <c r="D39" s="4"/>
      <c r="E39" s="4"/>
      <c r="F39" s="4"/>
      <c r="G39" s="4"/>
      <c r="H39" s="4"/>
      <c r="I39" s="4"/>
      <c r="J39" s="4"/>
      <c r="K39" s="4"/>
    </row>
    <row r="40" spans="1:11" x14ac:dyDescent="0.45">
      <c r="A40" s="1">
        <v>11.76</v>
      </c>
      <c r="B40" s="1">
        <v>330</v>
      </c>
      <c r="C40" s="32">
        <f t="shared" si="1"/>
        <v>5.5</v>
      </c>
      <c r="D40" s="4"/>
      <c r="E40" s="4"/>
      <c r="F40" s="4"/>
      <c r="G40" s="4"/>
      <c r="H40" s="4"/>
      <c r="I40" s="4"/>
      <c r="J40" s="4"/>
      <c r="K40" s="4"/>
    </row>
    <row r="41" spans="1:11" x14ac:dyDescent="0.45">
      <c r="A41" s="1">
        <v>11.74</v>
      </c>
      <c r="B41" s="1">
        <v>340</v>
      </c>
      <c r="C41" s="32">
        <f t="shared" si="1"/>
        <v>5.666666666666667</v>
      </c>
      <c r="D41" s="4"/>
      <c r="E41" s="4"/>
      <c r="F41" s="4"/>
      <c r="G41" s="4"/>
      <c r="H41" s="4"/>
      <c r="I41" s="4"/>
      <c r="J41" s="4"/>
      <c r="K41" s="4"/>
    </row>
    <row r="42" spans="1:11" x14ac:dyDescent="0.45">
      <c r="A42" s="1">
        <v>11.72</v>
      </c>
      <c r="B42" s="1">
        <v>350</v>
      </c>
      <c r="C42" s="32">
        <f t="shared" si="1"/>
        <v>5.833333333333333</v>
      </c>
      <c r="D42" s="4"/>
      <c r="E42" s="4"/>
      <c r="F42" s="4"/>
      <c r="G42" s="4"/>
      <c r="H42" s="4"/>
      <c r="I42" s="4"/>
      <c r="J42" s="4"/>
      <c r="K42" s="4"/>
    </row>
    <row r="43" spans="1:11" x14ac:dyDescent="0.45">
      <c r="A43" s="1">
        <v>11.68</v>
      </c>
      <c r="B43" s="1">
        <v>360</v>
      </c>
      <c r="C43" s="32">
        <f t="shared" si="1"/>
        <v>6</v>
      </c>
      <c r="D43" s="4"/>
      <c r="E43" s="4"/>
      <c r="F43" s="4"/>
      <c r="G43" s="4"/>
      <c r="H43" s="4"/>
      <c r="I43" s="4"/>
      <c r="J43" s="4"/>
      <c r="K43" s="4"/>
    </row>
    <row r="44" spans="1:11" x14ac:dyDescent="0.45">
      <c r="A44" s="1">
        <v>11.65</v>
      </c>
      <c r="B44" s="1">
        <v>370</v>
      </c>
      <c r="C44" s="32">
        <f t="shared" si="1"/>
        <v>6.166666666666667</v>
      </c>
      <c r="D44" s="4"/>
      <c r="E44" s="4"/>
      <c r="F44" s="4"/>
      <c r="G44" s="4"/>
      <c r="H44" s="4"/>
      <c r="I44" s="4"/>
      <c r="J44" s="4"/>
      <c r="K44" s="4"/>
    </row>
    <row r="45" spans="1:11" x14ac:dyDescent="0.45">
      <c r="A45" s="1">
        <v>11.63</v>
      </c>
      <c r="B45" s="1">
        <v>380</v>
      </c>
      <c r="C45" s="32">
        <f t="shared" si="1"/>
        <v>6.333333333333333</v>
      </c>
      <c r="D45" s="4"/>
      <c r="E45" s="4"/>
      <c r="F45" s="4"/>
      <c r="G45" s="4"/>
      <c r="H45" s="4"/>
      <c r="I45" s="4"/>
      <c r="J45" s="4"/>
      <c r="K45" s="4"/>
    </row>
    <row r="46" spans="1:11" x14ac:dyDescent="0.45">
      <c r="A46" s="1">
        <v>11.59</v>
      </c>
      <c r="B46" s="1">
        <v>390</v>
      </c>
      <c r="C46" s="32">
        <f t="shared" si="1"/>
        <v>6.5</v>
      </c>
      <c r="D46" s="4"/>
      <c r="E46" s="4"/>
      <c r="F46" s="4"/>
      <c r="G46" s="4"/>
      <c r="H46" s="4"/>
      <c r="I46" s="4"/>
      <c r="J46" s="4"/>
      <c r="K46" s="4"/>
    </row>
    <row r="47" spans="1:11" x14ac:dyDescent="0.45">
      <c r="A47" s="1">
        <v>11.55</v>
      </c>
      <c r="B47" s="1">
        <v>400</v>
      </c>
      <c r="C47" s="32">
        <f t="shared" si="1"/>
        <v>6.666666666666667</v>
      </c>
      <c r="D47" s="4"/>
      <c r="E47" s="4"/>
      <c r="F47" s="4"/>
      <c r="G47" s="4"/>
      <c r="H47" s="4"/>
      <c r="I47" s="4"/>
      <c r="J47" s="4"/>
      <c r="K47" s="4"/>
    </row>
    <row r="48" spans="1:11" x14ac:dyDescent="0.45">
      <c r="A48" s="1">
        <v>11.52</v>
      </c>
      <c r="B48" s="1">
        <v>410</v>
      </c>
      <c r="C48" s="32">
        <f t="shared" si="1"/>
        <v>6.833333333333333</v>
      </c>
      <c r="D48" s="4"/>
      <c r="E48" s="4"/>
      <c r="F48" s="4"/>
      <c r="G48" s="4"/>
      <c r="H48" s="4"/>
      <c r="I48" s="4"/>
      <c r="J48" s="4"/>
      <c r="K48" s="4"/>
    </row>
    <row r="49" spans="1:11" x14ac:dyDescent="0.45">
      <c r="A49" s="1">
        <v>11.5</v>
      </c>
      <c r="B49" s="1">
        <v>420</v>
      </c>
      <c r="C49" s="32">
        <f t="shared" si="1"/>
        <v>7</v>
      </c>
      <c r="D49" s="4"/>
      <c r="E49" s="4"/>
      <c r="F49" s="4"/>
      <c r="G49" s="4"/>
      <c r="H49" s="4"/>
      <c r="I49" s="4"/>
      <c r="J49" s="4"/>
      <c r="K49" s="4"/>
    </row>
    <row r="50" spans="1:11" x14ac:dyDescent="0.45">
      <c r="A50" s="1">
        <v>11.47</v>
      </c>
      <c r="B50" s="1">
        <v>430</v>
      </c>
      <c r="C50" s="32">
        <f t="shared" si="1"/>
        <v>7.166666666666667</v>
      </c>
      <c r="D50" s="4"/>
      <c r="E50" s="4"/>
      <c r="F50" s="4"/>
      <c r="G50" s="4"/>
      <c r="H50" s="4"/>
      <c r="I50" s="4"/>
      <c r="J50" s="4"/>
      <c r="K50" s="4"/>
    </row>
    <row r="51" spans="1:11" x14ac:dyDescent="0.45">
      <c r="A51" s="1">
        <v>11.44</v>
      </c>
      <c r="B51" s="1">
        <v>440</v>
      </c>
      <c r="C51" s="32">
        <f t="shared" si="1"/>
        <v>7.333333333333333</v>
      </c>
      <c r="D51" s="4"/>
      <c r="E51" s="4"/>
      <c r="F51" s="4"/>
      <c r="G51" s="4"/>
      <c r="H51" s="4"/>
      <c r="I51" s="4"/>
      <c r="J51" s="4"/>
      <c r="K51" s="4"/>
    </row>
    <row r="52" spans="1:11" x14ac:dyDescent="0.45">
      <c r="A52" s="1">
        <v>11.41</v>
      </c>
      <c r="B52" s="1">
        <v>450</v>
      </c>
      <c r="C52" s="32">
        <f t="shared" si="1"/>
        <v>7.5</v>
      </c>
      <c r="D52" s="4"/>
      <c r="E52" s="4"/>
      <c r="F52" s="4"/>
      <c r="G52" s="4"/>
      <c r="H52" s="4"/>
      <c r="I52" s="4"/>
      <c r="J52" s="4"/>
      <c r="K52" s="4"/>
    </row>
    <row r="53" spans="1:11" x14ac:dyDescent="0.45">
      <c r="A53" s="1">
        <v>11.37</v>
      </c>
      <c r="B53" s="1">
        <v>460</v>
      </c>
      <c r="C53" s="32">
        <f t="shared" si="1"/>
        <v>7.666666666666667</v>
      </c>
      <c r="D53" s="4"/>
      <c r="E53" s="4"/>
      <c r="F53" s="4"/>
      <c r="G53" s="4"/>
      <c r="H53" s="4"/>
      <c r="I53" s="4"/>
      <c r="J53" s="4"/>
      <c r="K53" s="4"/>
    </row>
    <row r="54" spans="1:11" x14ac:dyDescent="0.45">
      <c r="A54" s="1">
        <v>11.34</v>
      </c>
      <c r="B54" s="1">
        <v>470</v>
      </c>
      <c r="C54" s="32">
        <f t="shared" si="1"/>
        <v>7.833333333333333</v>
      </c>
      <c r="D54" s="4"/>
      <c r="E54" s="4"/>
      <c r="F54" s="4"/>
      <c r="G54" s="4"/>
      <c r="H54" s="4"/>
      <c r="I54" s="4"/>
      <c r="J54" s="4"/>
      <c r="K54" s="4"/>
    </row>
    <row r="55" spans="1:11" x14ac:dyDescent="0.45">
      <c r="A55" s="1">
        <v>11.31</v>
      </c>
      <c r="B55" s="1">
        <v>480</v>
      </c>
      <c r="C55" s="32">
        <f t="shared" si="1"/>
        <v>8</v>
      </c>
      <c r="D55" s="4"/>
      <c r="E55" s="4"/>
      <c r="F55" s="4"/>
      <c r="G55" s="4"/>
      <c r="H55" s="4"/>
      <c r="I55" s="4"/>
      <c r="J55" s="4"/>
      <c r="K55" s="4"/>
    </row>
    <row r="56" spans="1:11" x14ac:dyDescent="0.45">
      <c r="A56" s="1">
        <v>11.28</v>
      </c>
      <c r="B56" s="1">
        <v>490</v>
      </c>
      <c r="C56" s="32">
        <f t="shared" si="1"/>
        <v>8.1666666666666661</v>
      </c>
      <c r="D56" s="4"/>
      <c r="E56" s="4"/>
      <c r="F56" s="4"/>
      <c r="G56" s="4"/>
      <c r="H56" s="4"/>
      <c r="I56" s="4"/>
      <c r="J56" s="4"/>
      <c r="K56" s="4"/>
    </row>
    <row r="57" spans="1:11" x14ac:dyDescent="0.45">
      <c r="A57" s="1">
        <v>11.24</v>
      </c>
      <c r="B57" s="1">
        <v>500</v>
      </c>
      <c r="C57" s="32">
        <f t="shared" si="1"/>
        <v>8.3333333333333339</v>
      </c>
      <c r="D57" s="4"/>
      <c r="E57" s="4"/>
      <c r="F57" s="4"/>
      <c r="G57" s="4"/>
      <c r="H57" s="4"/>
      <c r="I57" s="4"/>
      <c r="J57" s="4"/>
      <c r="K57" s="4"/>
    </row>
    <row r="58" spans="1:11" x14ac:dyDescent="0.45">
      <c r="A58" s="1">
        <v>11.21</v>
      </c>
      <c r="B58" s="1">
        <v>510</v>
      </c>
      <c r="C58" s="32">
        <f t="shared" si="1"/>
        <v>8.5</v>
      </c>
      <c r="D58" s="4"/>
      <c r="E58" s="4"/>
      <c r="F58" s="4"/>
      <c r="G58" s="4"/>
      <c r="H58" s="4"/>
      <c r="I58" s="4"/>
      <c r="J58" s="4"/>
      <c r="K58" s="4"/>
    </row>
    <row r="59" spans="1:11" x14ac:dyDescent="0.45">
      <c r="A59" s="1">
        <v>11.16</v>
      </c>
      <c r="B59" s="1">
        <v>520</v>
      </c>
      <c r="C59" s="32">
        <f t="shared" si="1"/>
        <v>8.6666666666666661</v>
      </c>
      <c r="D59" s="4"/>
      <c r="E59" s="4"/>
      <c r="F59" s="4"/>
      <c r="G59" s="4"/>
      <c r="H59" s="4"/>
      <c r="I59" s="4"/>
      <c r="J59" s="4"/>
      <c r="K59" s="4"/>
    </row>
    <row r="60" spans="1:11" x14ac:dyDescent="0.45">
      <c r="A60" s="1">
        <v>11.13</v>
      </c>
      <c r="B60" s="1">
        <v>530</v>
      </c>
      <c r="C60" s="32">
        <f t="shared" si="1"/>
        <v>8.8333333333333339</v>
      </c>
      <c r="D60" s="4"/>
      <c r="E60" s="4"/>
      <c r="F60" s="4"/>
      <c r="G60" s="4"/>
      <c r="H60" s="4"/>
      <c r="I60" s="4"/>
      <c r="J60" s="4"/>
      <c r="K60" s="4"/>
    </row>
    <row r="61" spans="1:11" x14ac:dyDescent="0.45">
      <c r="A61" s="1">
        <v>11.08</v>
      </c>
      <c r="B61" s="1">
        <v>540</v>
      </c>
      <c r="C61" s="32">
        <f t="shared" si="1"/>
        <v>9</v>
      </c>
      <c r="D61" s="4"/>
      <c r="E61" s="4"/>
      <c r="F61" s="4"/>
      <c r="G61" s="4"/>
      <c r="H61" s="4"/>
      <c r="I61" s="4"/>
      <c r="J61" s="4"/>
      <c r="K61" s="4"/>
    </row>
    <row r="62" spans="1:11" x14ac:dyDescent="0.45">
      <c r="A62" s="1">
        <v>11.03</v>
      </c>
      <c r="B62" s="1">
        <v>550</v>
      </c>
      <c r="C62" s="32">
        <f t="shared" si="1"/>
        <v>9.1666666666666661</v>
      </c>
      <c r="D62" s="4"/>
      <c r="E62" s="4"/>
      <c r="F62" s="4"/>
      <c r="G62" s="4"/>
      <c r="H62" s="4"/>
      <c r="I62" s="4"/>
      <c r="J62" s="4"/>
      <c r="K62" s="4"/>
    </row>
    <row r="63" spans="1:11" x14ac:dyDescent="0.45">
      <c r="A63" s="1">
        <v>10.99</v>
      </c>
      <c r="B63" s="1">
        <v>560</v>
      </c>
      <c r="C63" s="32">
        <f t="shared" si="1"/>
        <v>9.3333333333333339</v>
      </c>
      <c r="D63" s="4"/>
      <c r="E63" s="4"/>
      <c r="F63" s="4"/>
      <c r="G63" s="4"/>
      <c r="H63" s="4"/>
      <c r="I63" s="4"/>
      <c r="J63" s="4"/>
      <c r="K63" s="4"/>
    </row>
    <row r="64" spans="1:11" x14ac:dyDescent="0.45">
      <c r="A64" s="1">
        <v>10.95</v>
      </c>
      <c r="B64" s="1">
        <v>565</v>
      </c>
      <c r="C64" s="32">
        <f t="shared" si="1"/>
        <v>9.4166666666666661</v>
      </c>
      <c r="D64" s="4"/>
      <c r="E64" s="4"/>
      <c r="F64" s="4"/>
      <c r="G64" s="4"/>
      <c r="H64" s="4"/>
      <c r="I64" s="4"/>
      <c r="J64" s="4"/>
      <c r="K64" s="4"/>
    </row>
    <row r="65" spans="1:11" x14ac:dyDescent="0.45">
      <c r="A65" s="1">
        <v>10.93</v>
      </c>
      <c r="B65" s="1">
        <v>570</v>
      </c>
      <c r="C65" s="32">
        <f t="shared" si="1"/>
        <v>9.5</v>
      </c>
      <c r="D65" s="4"/>
      <c r="E65" s="4"/>
      <c r="F65" s="4"/>
      <c r="G65" s="4"/>
      <c r="H65" s="4"/>
      <c r="I65" s="4"/>
      <c r="J65" s="4"/>
      <c r="K65" s="4"/>
    </row>
    <row r="66" spans="1:11" x14ac:dyDescent="0.45">
      <c r="A66" s="1">
        <v>10.9</v>
      </c>
      <c r="B66" s="1">
        <v>575</v>
      </c>
      <c r="C66" s="32">
        <f t="shared" si="1"/>
        <v>9.5833333333333339</v>
      </c>
      <c r="D66" s="4"/>
      <c r="E66" s="4"/>
      <c r="F66" s="4"/>
      <c r="G66" s="4"/>
      <c r="H66" s="4"/>
      <c r="I66" s="4"/>
      <c r="J66" s="4"/>
      <c r="K66" s="4"/>
    </row>
    <row r="67" spans="1:11" x14ac:dyDescent="0.45">
      <c r="A67" s="1">
        <v>10.87</v>
      </c>
      <c r="B67" s="1">
        <v>580</v>
      </c>
      <c r="C67" s="32">
        <f t="shared" si="1"/>
        <v>9.6666666666666661</v>
      </c>
      <c r="D67" s="4"/>
      <c r="E67" s="4"/>
      <c r="F67" s="4"/>
      <c r="G67" s="4"/>
      <c r="H67" s="4"/>
      <c r="I67" s="4"/>
      <c r="J67" s="4"/>
      <c r="K67" s="4"/>
    </row>
    <row r="68" spans="1:11" x14ac:dyDescent="0.45">
      <c r="A68" s="1">
        <v>10.84</v>
      </c>
      <c r="B68" s="1">
        <v>585</v>
      </c>
      <c r="C68" s="32">
        <f t="shared" ref="C68:C71" si="2">B68/60</f>
        <v>9.75</v>
      </c>
      <c r="D68" s="4"/>
      <c r="E68" s="4"/>
      <c r="F68" s="4"/>
      <c r="G68" s="4"/>
      <c r="H68" s="4"/>
      <c r="I68" s="4"/>
      <c r="J68" s="4"/>
      <c r="K68" s="4"/>
    </row>
    <row r="69" spans="1:11" x14ac:dyDescent="0.45">
      <c r="A69" s="1">
        <v>10.82</v>
      </c>
      <c r="B69" s="1">
        <v>587</v>
      </c>
      <c r="C69" s="32">
        <f t="shared" si="2"/>
        <v>9.7833333333333332</v>
      </c>
      <c r="D69" s="4"/>
      <c r="E69" s="4"/>
      <c r="F69" s="4"/>
      <c r="G69" s="4"/>
      <c r="H69" s="4"/>
      <c r="I69" s="4"/>
      <c r="J69" s="4"/>
      <c r="K69" s="4"/>
    </row>
    <row r="70" spans="1:11" x14ac:dyDescent="0.45">
      <c r="A70" s="1">
        <v>10.81</v>
      </c>
      <c r="B70" s="1">
        <v>588</v>
      </c>
      <c r="C70" s="32">
        <f t="shared" si="2"/>
        <v>9.8000000000000007</v>
      </c>
      <c r="D70" s="4"/>
      <c r="E70" s="4"/>
      <c r="F70" s="4"/>
      <c r="G70" s="4"/>
      <c r="H70" s="4"/>
      <c r="I70" s="4"/>
      <c r="J70" s="4"/>
      <c r="K70" s="4"/>
    </row>
    <row r="71" spans="1:11" x14ac:dyDescent="0.45">
      <c r="A71" s="1">
        <v>10.8</v>
      </c>
      <c r="B71" s="1">
        <v>590</v>
      </c>
      <c r="C71" s="32">
        <f t="shared" si="2"/>
        <v>9.8333333333333339</v>
      </c>
      <c r="D71" s="4"/>
      <c r="E71" s="4"/>
      <c r="F71" s="4"/>
      <c r="G71" s="4"/>
      <c r="H71" s="4"/>
      <c r="I71" s="4"/>
      <c r="J71" s="4"/>
      <c r="K71" s="4"/>
    </row>
  </sheetData>
  <mergeCells count="1">
    <mergeCell ref="A1:K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8D0FE-ADC4-4BE0-997B-386CE7DD08E4}">
  <sheetPr>
    <tabColor theme="7" tint="0.79998168889431442"/>
  </sheetPr>
  <dimension ref="A1:K39"/>
  <sheetViews>
    <sheetView topLeftCell="A22" zoomScale="70" zoomScaleNormal="70" workbookViewId="0">
      <selection activeCell="N30" sqref="N30"/>
    </sheetView>
  </sheetViews>
  <sheetFormatPr baseColWidth="10" defaultRowHeight="14.25" x14ac:dyDescent="0.45"/>
  <cols>
    <col min="2" max="2" width="12.06640625" bestFit="1" customWidth="1"/>
    <col min="3" max="3" width="9.33203125" bestFit="1" customWidth="1"/>
    <col min="5" max="5" width="14.06640625" bestFit="1" customWidth="1"/>
    <col min="6" max="6" width="7.53125" customWidth="1"/>
    <col min="16" max="16" width="8" customWidth="1"/>
    <col min="17" max="17" width="11.53125" customWidth="1"/>
    <col min="18" max="18" width="5.9296875" bestFit="1" customWidth="1"/>
  </cols>
  <sheetData>
    <row r="1" spans="1:11" x14ac:dyDescent="0.45">
      <c r="A1" s="77" t="s">
        <v>18</v>
      </c>
      <c r="B1" s="78"/>
      <c r="C1" s="78"/>
      <c r="D1" s="78"/>
      <c r="E1" s="78"/>
      <c r="F1" s="78"/>
      <c r="G1" s="78"/>
      <c r="H1" s="78"/>
      <c r="I1" s="78"/>
      <c r="J1" s="78"/>
      <c r="K1" s="79"/>
    </row>
    <row r="2" spans="1:11" x14ac:dyDescent="0.45">
      <c r="A2" s="80"/>
      <c r="B2" s="81"/>
      <c r="C2" s="81"/>
      <c r="D2" s="81"/>
      <c r="E2" s="81"/>
      <c r="F2" s="81"/>
      <c r="G2" s="81"/>
      <c r="H2" s="81"/>
      <c r="I2" s="81"/>
      <c r="J2" s="81"/>
      <c r="K2" s="82"/>
    </row>
    <row r="3" spans="1:11" x14ac:dyDescent="0.45">
      <c r="A3" s="5" t="s">
        <v>0</v>
      </c>
      <c r="B3" s="5" t="s">
        <v>19</v>
      </c>
      <c r="C3" s="5" t="s">
        <v>30</v>
      </c>
      <c r="D3" s="4"/>
      <c r="E3" s="4"/>
      <c r="F3" s="4"/>
      <c r="G3" s="4"/>
      <c r="H3" s="4"/>
      <c r="I3" s="4"/>
      <c r="J3" s="4"/>
      <c r="K3" s="4"/>
    </row>
    <row r="4" spans="1:11" x14ac:dyDescent="0.45">
      <c r="A4" s="1">
        <v>13.46</v>
      </c>
      <c r="B4" s="1">
        <v>0</v>
      </c>
      <c r="C4" s="16">
        <f t="shared" ref="C4:C39" si="0">B4/60</f>
        <v>0</v>
      </c>
      <c r="D4" s="4"/>
      <c r="E4" s="4"/>
      <c r="F4" s="4"/>
      <c r="G4" s="4"/>
      <c r="H4" s="4"/>
      <c r="I4" s="4"/>
      <c r="J4" s="4"/>
      <c r="K4" s="4"/>
    </row>
    <row r="5" spans="1:11" x14ac:dyDescent="0.45">
      <c r="A5" s="1">
        <v>13</v>
      </c>
      <c r="B5" s="1">
        <v>0.1</v>
      </c>
      <c r="C5" s="16">
        <f t="shared" si="0"/>
        <v>1.6666666666666668E-3</v>
      </c>
      <c r="D5" s="4"/>
      <c r="E5" s="4"/>
      <c r="F5" s="4"/>
      <c r="G5" s="4"/>
      <c r="H5" s="4"/>
      <c r="I5" s="4"/>
      <c r="J5" s="4"/>
      <c r="K5" s="4"/>
    </row>
    <row r="6" spans="1:11" x14ac:dyDescent="0.45">
      <c r="A6" s="1">
        <v>12.5</v>
      </c>
      <c r="B6" s="1">
        <v>0.2</v>
      </c>
      <c r="C6" s="16">
        <f t="shared" si="0"/>
        <v>3.3333333333333335E-3</v>
      </c>
      <c r="D6" s="4"/>
      <c r="E6" s="18" t="s">
        <v>7</v>
      </c>
      <c r="F6" s="39">
        <f>12/29.1</f>
        <v>0.41237113402061853</v>
      </c>
      <c r="G6" s="21" t="s">
        <v>29</v>
      </c>
      <c r="H6" s="55"/>
      <c r="I6" s="56"/>
      <c r="J6" s="4"/>
      <c r="K6" s="4"/>
    </row>
    <row r="7" spans="1:11" x14ac:dyDescent="0.45">
      <c r="A7" s="1">
        <v>12.22</v>
      </c>
      <c r="B7" s="1">
        <v>0.4</v>
      </c>
      <c r="C7" s="16">
        <f t="shared" si="0"/>
        <v>6.6666666666666671E-3</v>
      </c>
      <c r="D7" s="4"/>
      <c r="E7" s="38"/>
      <c r="F7" s="35"/>
      <c r="G7" s="20"/>
      <c r="H7" s="54"/>
      <c r="I7" s="57"/>
      <c r="J7" s="4"/>
      <c r="K7" s="4"/>
    </row>
    <row r="8" spans="1:11" x14ac:dyDescent="0.45">
      <c r="A8" s="1">
        <v>12.11</v>
      </c>
      <c r="B8" s="1">
        <v>0.6</v>
      </c>
      <c r="C8" s="16">
        <f t="shared" si="0"/>
        <v>0.01</v>
      </c>
      <c r="D8" s="4"/>
      <c r="E8" s="38"/>
      <c r="F8" s="35"/>
      <c r="G8" s="20"/>
      <c r="H8" s="54"/>
      <c r="I8" s="57"/>
      <c r="J8" s="4"/>
      <c r="K8" s="4"/>
    </row>
    <row r="9" spans="1:11" x14ac:dyDescent="0.45">
      <c r="A9" s="1">
        <v>12.08</v>
      </c>
      <c r="B9" s="1">
        <v>0.8</v>
      </c>
      <c r="C9" s="16">
        <f t="shared" si="0"/>
        <v>1.3333333333333334E-2</v>
      </c>
      <c r="D9" s="4"/>
      <c r="E9" s="38" t="s">
        <v>10</v>
      </c>
      <c r="F9" s="35" t="s">
        <v>31</v>
      </c>
      <c r="G9" s="20" t="s">
        <v>17</v>
      </c>
      <c r="H9" s="54"/>
      <c r="I9" s="57"/>
      <c r="J9" s="4"/>
      <c r="K9" s="4"/>
    </row>
    <row r="10" spans="1:11" x14ac:dyDescent="0.45">
      <c r="A10" s="1">
        <v>12.07</v>
      </c>
      <c r="B10" s="1">
        <v>1</v>
      </c>
      <c r="C10" s="16">
        <f t="shared" si="0"/>
        <v>1.6666666666666666E-2</v>
      </c>
      <c r="D10" s="4"/>
      <c r="E10" s="38"/>
      <c r="F10" s="35">
        <f>2*60+17</f>
        <v>137</v>
      </c>
      <c r="G10" s="20" t="s">
        <v>17</v>
      </c>
      <c r="H10" s="54"/>
      <c r="I10" s="57"/>
      <c r="J10" s="4"/>
      <c r="K10" s="4"/>
    </row>
    <row r="11" spans="1:11" x14ac:dyDescent="0.45">
      <c r="A11" s="1">
        <v>12.09</v>
      </c>
      <c r="B11" s="1">
        <v>5</v>
      </c>
      <c r="C11" s="16">
        <f t="shared" si="0"/>
        <v>8.3333333333333329E-2</v>
      </c>
      <c r="D11" s="4"/>
      <c r="E11" s="38"/>
      <c r="F11" s="35"/>
      <c r="G11" s="20"/>
      <c r="H11" s="54"/>
      <c r="I11" s="57"/>
      <c r="J11" s="4"/>
      <c r="K11" s="4"/>
    </row>
    <row r="12" spans="1:11" x14ac:dyDescent="0.45">
      <c r="A12" s="1">
        <v>12.03</v>
      </c>
      <c r="B12" s="1">
        <v>10</v>
      </c>
      <c r="C12" s="16">
        <f t="shared" si="0"/>
        <v>0.16666666666666666</v>
      </c>
      <c r="D12" s="4"/>
      <c r="E12" s="38" t="s">
        <v>9</v>
      </c>
      <c r="F12" s="35">
        <v>140</v>
      </c>
      <c r="G12" s="20" t="s">
        <v>17</v>
      </c>
      <c r="H12" s="54"/>
      <c r="I12" s="57"/>
      <c r="J12" s="4"/>
      <c r="K12" s="4"/>
    </row>
    <row r="13" spans="1:11" x14ac:dyDescent="0.45">
      <c r="A13" s="1">
        <v>11.97</v>
      </c>
      <c r="B13" s="1">
        <v>15</v>
      </c>
      <c r="C13" s="16">
        <f t="shared" si="0"/>
        <v>0.25</v>
      </c>
      <c r="D13" s="4"/>
      <c r="E13" s="38"/>
      <c r="F13" s="35"/>
      <c r="G13" s="20"/>
      <c r="H13" s="54"/>
      <c r="I13" s="57"/>
      <c r="J13" s="4"/>
      <c r="K13" s="4"/>
    </row>
    <row r="14" spans="1:11" x14ac:dyDescent="0.45">
      <c r="A14" s="1">
        <v>11.92</v>
      </c>
      <c r="B14" s="1">
        <v>20</v>
      </c>
      <c r="C14" s="16">
        <f t="shared" si="0"/>
        <v>0.33333333333333331</v>
      </c>
      <c r="D14" s="4"/>
      <c r="E14" s="38"/>
      <c r="F14" s="35"/>
      <c r="G14" s="20"/>
      <c r="H14" s="54"/>
      <c r="I14" s="57"/>
      <c r="J14" s="4"/>
      <c r="K14" s="4"/>
    </row>
    <row r="15" spans="1:11" x14ac:dyDescent="0.45">
      <c r="A15" s="1">
        <v>11.89</v>
      </c>
      <c r="B15" s="1">
        <v>25</v>
      </c>
      <c r="C15" s="16">
        <f t="shared" si="0"/>
        <v>0.41666666666666669</v>
      </c>
      <c r="D15" s="4"/>
      <c r="E15" s="38" t="s">
        <v>33</v>
      </c>
      <c r="F15" s="36">
        <f>F12/F10*100</f>
        <v>102.18978102189782</v>
      </c>
      <c r="G15" s="20" t="s">
        <v>12</v>
      </c>
      <c r="H15" s="54"/>
      <c r="I15" s="57"/>
      <c r="J15" s="4"/>
      <c r="K15" s="4"/>
    </row>
    <row r="16" spans="1:11" x14ac:dyDescent="0.45">
      <c r="A16" s="1">
        <v>11.85</v>
      </c>
      <c r="B16" s="1">
        <v>30</v>
      </c>
      <c r="C16" s="16">
        <f t="shared" si="0"/>
        <v>0.5</v>
      </c>
      <c r="D16" s="4"/>
      <c r="E16" s="58"/>
      <c r="F16" s="54"/>
      <c r="G16" s="54"/>
      <c r="H16" s="54"/>
      <c r="I16" s="57"/>
      <c r="J16" s="4"/>
      <c r="K16" s="4"/>
    </row>
    <row r="17" spans="1:11" x14ac:dyDescent="0.45">
      <c r="A17" s="1">
        <v>11.81</v>
      </c>
      <c r="B17" s="1">
        <v>35</v>
      </c>
      <c r="C17" s="16">
        <f t="shared" si="0"/>
        <v>0.58333333333333337</v>
      </c>
      <c r="D17" s="4"/>
      <c r="E17" s="19" t="s">
        <v>34</v>
      </c>
      <c r="F17" s="63"/>
      <c r="G17" s="54"/>
      <c r="H17" s="54"/>
      <c r="I17" s="57"/>
      <c r="J17" s="4"/>
      <c r="K17" s="4"/>
    </row>
    <row r="18" spans="1:11" x14ac:dyDescent="0.45">
      <c r="A18" s="1">
        <v>11.79</v>
      </c>
      <c r="B18" s="1">
        <v>40</v>
      </c>
      <c r="C18" s="16">
        <f t="shared" si="0"/>
        <v>0.66666666666666663</v>
      </c>
      <c r="D18" s="4"/>
      <c r="E18" s="59"/>
      <c r="F18" s="60"/>
      <c r="G18" s="60"/>
      <c r="H18" s="60"/>
      <c r="I18" s="61"/>
      <c r="J18" s="4"/>
      <c r="K18" s="4"/>
    </row>
    <row r="19" spans="1:11" x14ac:dyDescent="0.45">
      <c r="A19" s="1">
        <v>11.76</v>
      </c>
      <c r="B19" s="1">
        <v>45</v>
      </c>
      <c r="C19" s="16">
        <f t="shared" si="0"/>
        <v>0.75</v>
      </c>
      <c r="D19" s="4"/>
      <c r="E19" s="4"/>
      <c r="F19" s="4"/>
      <c r="G19" s="4"/>
      <c r="H19" s="4"/>
      <c r="I19" s="4"/>
      <c r="J19" s="4"/>
      <c r="K19" s="4"/>
    </row>
    <row r="20" spans="1:11" x14ac:dyDescent="0.45">
      <c r="A20" s="1">
        <v>11.74</v>
      </c>
      <c r="B20" s="1">
        <v>50</v>
      </c>
      <c r="C20" s="16">
        <f t="shared" si="0"/>
        <v>0.83333333333333337</v>
      </c>
      <c r="D20" s="4"/>
      <c r="E20" s="4"/>
      <c r="F20" s="4"/>
      <c r="G20" s="4"/>
      <c r="H20" s="4"/>
      <c r="I20" s="4"/>
      <c r="J20" s="4"/>
      <c r="K20" s="4"/>
    </row>
    <row r="21" spans="1:11" x14ac:dyDescent="0.45">
      <c r="A21" s="1">
        <v>11.7</v>
      </c>
      <c r="B21" s="1">
        <v>55</v>
      </c>
      <c r="C21" s="16">
        <f t="shared" si="0"/>
        <v>0.91666666666666663</v>
      </c>
      <c r="D21" s="4"/>
      <c r="E21" s="4"/>
      <c r="F21" s="4"/>
      <c r="G21" s="4"/>
      <c r="H21" s="4"/>
      <c r="I21" s="4"/>
      <c r="J21" s="4"/>
      <c r="K21" s="4"/>
    </row>
    <row r="22" spans="1:11" x14ac:dyDescent="0.45">
      <c r="A22" s="1">
        <v>11.67</v>
      </c>
      <c r="B22" s="1">
        <v>60</v>
      </c>
      <c r="C22" s="16">
        <f t="shared" si="0"/>
        <v>1</v>
      </c>
      <c r="D22" s="4"/>
      <c r="E22" s="4"/>
      <c r="F22" s="4"/>
      <c r="G22" s="4"/>
      <c r="H22" s="4"/>
      <c r="I22" s="4"/>
      <c r="J22" s="4"/>
      <c r="K22" s="4"/>
    </row>
    <row r="23" spans="1:11" x14ac:dyDescent="0.45">
      <c r="A23" s="1">
        <v>11.64</v>
      </c>
      <c r="B23" s="1">
        <v>65</v>
      </c>
      <c r="C23" s="16">
        <f t="shared" si="0"/>
        <v>1.0833333333333333</v>
      </c>
      <c r="D23" s="4"/>
      <c r="E23" s="4"/>
      <c r="F23" s="4"/>
      <c r="G23" s="4"/>
      <c r="H23" s="4"/>
      <c r="I23" s="4"/>
      <c r="J23" s="4"/>
      <c r="K23" s="4"/>
    </row>
    <row r="24" spans="1:11" x14ac:dyDescent="0.45">
      <c r="A24" s="1">
        <v>11.61</v>
      </c>
      <c r="B24" s="1">
        <v>70</v>
      </c>
      <c r="C24" s="16">
        <f t="shared" si="0"/>
        <v>1.1666666666666667</v>
      </c>
      <c r="D24" s="4"/>
      <c r="E24" s="4"/>
      <c r="F24" s="4"/>
      <c r="G24" s="4"/>
      <c r="H24" s="4"/>
      <c r="I24" s="4"/>
      <c r="J24" s="4"/>
      <c r="K24" s="4"/>
    </row>
    <row r="25" spans="1:11" x14ac:dyDescent="0.45">
      <c r="A25" s="1">
        <v>11.58</v>
      </c>
      <c r="B25" s="1">
        <v>75</v>
      </c>
      <c r="C25" s="16">
        <f t="shared" si="0"/>
        <v>1.25</v>
      </c>
      <c r="D25" s="4"/>
      <c r="E25" s="4"/>
      <c r="F25" s="4"/>
      <c r="G25" s="4"/>
      <c r="H25" s="4"/>
      <c r="I25" s="4"/>
      <c r="J25" s="4"/>
      <c r="K25" s="4"/>
    </row>
    <row r="26" spans="1:11" x14ac:dyDescent="0.45">
      <c r="A26" s="1">
        <v>11.54</v>
      </c>
      <c r="B26" s="1">
        <v>80</v>
      </c>
      <c r="C26" s="16">
        <f t="shared" si="0"/>
        <v>1.3333333333333333</v>
      </c>
      <c r="D26" s="4"/>
      <c r="E26" s="4"/>
      <c r="F26" s="4"/>
      <c r="G26" s="4"/>
      <c r="H26" s="4"/>
      <c r="I26" s="4"/>
      <c r="J26" s="4"/>
      <c r="K26" s="4"/>
    </row>
    <row r="27" spans="1:11" x14ac:dyDescent="0.45">
      <c r="A27" s="1">
        <v>11.5</v>
      </c>
      <c r="B27" s="1">
        <v>85</v>
      </c>
      <c r="C27" s="16">
        <f t="shared" si="0"/>
        <v>1.4166666666666667</v>
      </c>
      <c r="D27" s="4"/>
      <c r="E27" s="4"/>
      <c r="F27" s="4"/>
      <c r="G27" s="4"/>
      <c r="H27" s="4"/>
      <c r="I27" s="4"/>
      <c r="J27" s="4"/>
      <c r="K27" s="4"/>
    </row>
    <row r="28" spans="1:11" x14ac:dyDescent="0.45">
      <c r="A28" s="1">
        <v>11.45</v>
      </c>
      <c r="B28" s="1">
        <v>90</v>
      </c>
      <c r="C28" s="16">
        <f t="shared" si="0"/>
        <v>1.5</v>
      </c>
      <c r="D28" s="4"/>
      <c r="E28" s="4"/>
      <c r="F28" s="4"/>
      <c r="G28" s="4"/>
      <c r="H28" s="4"/>
      <c r="I28" s="4"/>
      <c r="J28" s="4"/>
      <c r="K28" s="4"/>
    </row>
    <row r="29" spans="1:11" x14ac:dyDescent="0.45">
      <c r="A29" s="1">
        <v>11.41</v>
      </c>
      <c r="B29" s="1">
        <v>95</v>
      </c>
      <c r="C29" s="16">
        <f t="shared" si="0"/>
        <v>1.5833333333333333</v>
      </c>
      <c r="D29" s="4"/>
      <c r="E29" s="4"/>
      <c r="F29" s="4"/>
      <c r="G29" s="4"/>
      <c r="H29" s="4"/>
      <c r="I29" s="4"/>
      <c r="J29" s="4"/>
      <c r="K29" s="4"/>
    </row>
    <row r="30" spans="1:11" x14ac:dyDescent="0.45">
      <c r="A30" s="1">
        <v>11.37</v>
      </c>
      <c r="B30" s="1">
        <v>100</v>
      </c>
      <c r="C30" s="16">
        <f t="shared" si="0"/>
        <v>1.6666666666666667</v>
      </c>
      <c r="D30" s="4"/>
      <c r="E30" s="4"/>
      <c r="F30" s="4"/>
      <c r="G30" s="4"/>
      <c r="H30" s="4"/>
      <c r="I30" s="4"/>
      <c r="J30" s="4"/>
      <c r="K30" s="4"/>
    </row>
    <row r="31" spans="1:11" x14ac:dyDescent="0.45">
      <c r="A31" s="1">
        <v>11.33</v>
      </c>
      <c r="B31" s="1">
        <v>105</v>
      </c>
      <c r="C31" s="16">
        <f t="shared" si="0"/>
        <v>1.75</v>
      </c>
      <c r="D31" s="4"/>
      <c r="E31" s="4"/>
      <c r="F31" s="4"/>
      <c r="G31" s="4"/>
      <c r="H31" s="4"/>
      <c r="I31" s="4"/>
      <c r="J31" s="4"/>
      <c r="K31" s="4"/>
    </row>
    <row r="32" spans="1:11" x14ac:dyDescent="0.45">
      <c r="A32" s="1">
        <v>11.28</v>
      </c>
      <c r="B32" s="1">
        <v>110</v>
      </c>
      <c r="C32" s="16">
        <f t="shared" si="0"/>
        <v>1.8333333333333333</v>
      </c>
      <c r="D32" s="4"/>
      <c r="E32" s="4"/>
      <c r="F32" s="4"/>
      <c r="G32" s="4"/>
      <c r="H32" s="4"/>
      <c r="I32" s="4"/>
      <c r="J32" s="4"/>
      <c r="K32" s="4"/>
    </row>
    <row r="33" spans="1:11" x14ac:dyDescent="0.45">
      <c r="A33" s="1">
        <v>11.22</v>
      </c>
      <c r="B33" s="1">
        <v>115</v>
      </c>
      <c r="C33" s="16">
        <f t="shared" si="0"/>
        <v>1.9166666666666667</v>
      </c>
      <c r="D33" s="4"/>
      <c r="E33" s="4"/>
      <c r="F33" s="4"/>
      <c r="G33" s="4"/>
      <c r="H33" s="4"/>
      <c r="I33" s="4"/>
      <c r="J33" s="4"/>
      <c r="K33" s="4"/>
    </row>
    <row r="34" spans="1:11" x14ac:dyDescent="0.45">
      <c r="A34" s="1">
        <v>11.14</v>
      </c>
      <c r="B34" s="1">
        <v>120</v>
      </c>
      <c r="C34" s="16">
        <f t="shared" si="0"/>
        <v>2</v>
      </c>
      <c r="D34" s="4"/>
      <c r="E34" s="4"/>
      <c r="F34" s="4"/>
      <c r="G34" s="4"/>
      <c r="H34" s="4"/>
      <c r="I34" s="4"/>
      <c r="J34" s="4"/>
      <c r="K34" s="4"/>
    </row>
    <row r="35" spans="1:11" x14ac:dyDescent="0.45">
      <c r="A35" s="1">
        <v>11.08</v>
      </c>
      <c r="B35" s="1">
        <v>125</v>
      </c>
      <c r="C35" s="16">
        <f t="shared" si="0"/>
        <v>2.0833333333333335</v>
      </c>
      <c r="D35" s="4"/>
      <c r="E35" s="4"/>
      <c r="F35" s="4"/>
      <c r="G35" s="4"/>
      <c r="H35" s="4"/>
      <c r="I35" s="4"/>
      <c r="J35" s="4"/>
      <c r="K35" s="4"/>
    </row>
    <row r="36" spans="1:11" x14ac:dyDescent="0.45">
      <c r="A36" s="1">
        <v>11.01</v>
      </c>
      <c r="B36" s="1">
        <v>130</v>
      </c>
      <c r="C36" s="16">
        <f t="shared" si="0"/>
        <v>2.1666666666666665</v>
      </c>
      <c r="D36" s="4"/>
      <c r="E36" s="4"/>
      <c r="F36" s="4"/>
      <c r="G36" s="4"/>
      <c r="H36" s="4"/>
      <c r="I36" s="4"/>
      <c r="J36" s="4"/>
      <c r="K36" s="4"/>
    </row>
    <row r="37" spans="1:11" x14ac:dyDescent="0.45">
      <c r="A37" s="1">
        <v>10.94</v>
      </c>
      <c r="B37" s="1">
        <v>135</v>
      </c>
      <c r="C37" s="16">
        <f t="shared" si="0"/>
        <v>2.25</v>
      </c>
      <c r="D37" s="4"/>
      <c r="E37" s="4"/>
      <c r="F37" s="4"/>
      <c r="G37" s="4"/>
      <c r="H37" s="4"/>
      <c r="I37" s="4"/>
      <c r="J37" s="4"/>
      <c r="K37" s="4"/>
    </row>
    <row r="38" spans="1:11" x14ac:dyDescent="0.45">
      <c r="A38" s="1">
        <v>10.85</v>
      </c>
      <c r="B38" s="1">
        <v>138</v>
      </c>
      <c r="C38" s="16">
        <f t="shared" si="0"/>
        <v>2.2999999999999998</v>
      </c>
      <c r="D38" s="4"/>
      <c r="E38" s="4"/>
      <c r="F38" s="4"/>
      <c r="G38" s="4"/>
      <c r="H38" s="4"/>
      <c r="I38" s="4"/>
      <c r="J38" s="4"/>
      <c r="K38" s="4"/>
    </row>
    <row r="39" spans="1:11" x14ac:dyDescent="0.45">
      <c r="A39" s="1">
        <v>10.8</v>
      </c>
      <c r="B39" s="1">
        <v>140</v>
      </c>
      <c r="C39" s="16">
        <f t="shared" si="0"/>
        <v>2.3333333333333335</v>
      </c>
      <c r="D39" s="4"/>
      <c r="E39" s="4"/>
      <c r="F39" s="4"/>
      <c r="G39" s="4"/>
      <c r="H39" s="4"/>
      <c r="I39" s="4"/>
      <c r="J39" s="4"/>
      <c r="K39" s="4"/>
    </row>
  </sheetData>
  <mergeCells count="1">
    <mergeCell ref="A1:K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BCE0B-6610-42D3-BD55-C0A1AA1FC3E1}">
  <sheetPr>
    <tabColor theme="7" tint="0.79998168889431442"/>
  </sheetPr>
  <dimension ref="A1:L48"/>
  <sheetViews>
    <sheetView topLeftCell="A19" zoomScale="55" zoomScaleNormal="55" workbookViewId="0">
      <selection activeCell="F18" sqref="F18"/>
    </sheetView>
  </sheetViews>
  <sheetFormatPr baseColWidth="10" defaultRowHeight="14.25" x14ac:dyDescent="0.45"/>
  <cols>
    <col min="2" max="2" width="12.06640625" bestFit="1" customWidth="1"/>
    <col min="5" max="5" width="13.46484375" bestFit="1" customWidth="1"/>
    <col min="6" max="6" width="8.46484375" customWidth="1"/>
  </cols>
  <sheetData>
    <row r="1" spans="1:12" x14ac:dyDescent="0.45">
      <c r="A1" s="77" t="s">
        <v>22</v>
      </c>
      <c r="B1" s="78"/>
      <c r="C1" s="78"/>
      <c r="D1" s="78"/>
      <c r="E1" s="78"/>
      <c r="F1" s="78"/>
      <c r="G1" s="78"/>
      <c r="H1" s="78"/>
      <c r="I1" s="78"/>
      <c r="J1" s="78"/>
      <c r="K1" s="79"/>
      <c r="L1" s="4"/>
    </row>
    <row r="2" spans="1:12" x14ac:dyDescent="0.45">
      <c r="A2" s="80"/>
      <c r="B2" s="81"/>
      <c r="C2" s="81"/>
      <c r="D2" s="81"/>
      <c r="E2" s="81"/>
      <c r="F2" s="81"/>
      <c r="G2" s="81"/>
      <c r="H2" s="81"/>
      <c r="I2" s="81"/>
      <c r="J2" s="81"/>
      <c r="K2" s="82"/>
      <c r="L2" s="4"/>
    </row>
    <row r="3" spans="1:12" x14ac:dyDescent="0.45">
      <c r="A3" s="5" t="s">
        <v>0</v>
      </c>
      <c r="B3" s="5" t="s">
        <v>19</v>
      </c>
      <c r="C3" s="5" t="s">
        <v>30</v>
      </c>
      <c r="D3" s="4"/>
      <c r="E3" s="4"/>
      <c r="F3" s="4"/>
      <c r="G3" s="4"/>
      <c r="H3" s="4"/>
      <c r="I3" s="4"/>
      <c r="J3" s="4"/>
      <c r="K3" s="4"/>
      <c r="L3" s="4"/>
    </row>
    <row r="4" spans="1:12" x14ac:dyDescent="0.45">
      <c r="A4" s="1">
        <v>13.61</v>
      </c>
      <c r="B4" s="1">
        <v>0</v>
      </c>
      <c r="C4" s="40">
        <f t="shared" ref="C4:C45" si="0">B4/60</f>
        <v>0</v>
      </c>
      <c r="D4" s="4"/>
      <c r="E4" s="4"/>
      <c r="F4" s="4"/>
      <c r="G4" s="4"/>
      <c r="H4" s="4"/>
      <c r="I4" s="4"/>
      <c r="J4" s="4"/>
      <c r="K4" s="4"/>
      <c r="L4" s="4"/>
    </row>
    <row r="5" spans="1:12" x14ac:dyDescent="0.45">
      <c r="A5" s="1">
        <v>12.4</v>
      </c>
      <c r="B5" s="1">
        <v>0.16</v>
      </c>
      <c r="C5" s="40">
        <f t="shared" si="0"/>
        <v>2.6666666666666666E-3</v>
      </c>
      <c r="D5" s="4"/>
      <c r="E5" s="4"/>
      <c r="F5" s="4"/>
      <c r="G5" s="4"/>
      <c r="H5" s="4"/>
      <c r="I5" s="4"/>
      <c r="J5" s="4"/>
      <c r="K5" s="4"/>
      <c r="L5" s="4"/>
    </row>
    <row r="6" spans="1:12" x14ac:dyDescent="0.45">
      <c r="A6" s="1">
        <v>11.8</v>
      </c>
      <c r="B6" s="1">
        <v>1</v>
      </c>
      <c r="C6" s="40">
        <f t="shared" si="0"/>
        <v>1.6666666666666666E-2</v>
      </c>
      <c r="D6" s="4"/>
      <c r="E6" s="18" t="s">
        <v>7</v>
      </c>
      <c r="F6" s="41">
        <f>12/37.5</f>
        <v>0.32</v>
      </c>
      <c r="G6" s="21" t="s">
        <v>29</v>
      </c>
      <c r="H6" s="55"/>
      <c r="I6" s="56"/>
      <c r="J6" s="4"/>
      <c r="K6" s="4"/>
      <c r="L6" s="4"/>
    </row>
    <row r="7" spans="1:12" x14ac:dyDescent="0.45">
      <c r="A7" s="1">
        <v>11.76</v>
      </c>
      <c r="B7" s="1">
        <v>5</v>
      </c>
      <c r="C7" s="40">
        <f t="shared" si="0"/>
        <v>8.3333333333333329E-2</v>
      </c>
      <c r="D7" s="4"/>
      <c r="E7" s="38"/>
      <c r="F7" s="35"/>
      <c r="G7" s="20"/>
      <c r="H7" s="54"/>
      <c r="I7" s="57"/>
      <c r="J7" s="4"/>
      <c r="K7" s="4"/>
      <c r="L7" s="4"/>
    </row>
    <row r="8" spans="1:12" x14ac:dyDescent="0.45">
      <c r="A8" s="1">
        <v>11.72</v>
      </c>
      <c r="B8" s="1">
        <v>7</v>
      </c>
      <c r="C8" s="40">
        <f t="shared" si="0"/>
        <v>0.11666666666666667</v>
      </c>
      <c r="D8" s="4"/>
      <c r="E8" s="38"/>
      <c r="F8" s="35"/>
      <c r="G8" s="20"/>
      <c r="H8" s="54"/>
      <c r="I8" s="57"/>
      <c r="J8" s="4"/>
      <c r="K8" s="4"/>
      <c r="L8" s="4"/>
    </row>
    <row r="9" spans="1:12" x14ac:dyDescent="0.45">
      <c r="A9" s="1">
        <v>11.68</v>
      </c>
      <c r="B9" s="1">
        <v>10</v>
      </c>
      <c r="C9" s="40">
        <f t="shared" si="0"/>
        <v>0.16666666666666666</v>
      </c>
      <c r="D9" s="4"/>
      <c r="E9" s="38" t="s">
        <v>10</v>
      </c>
      <c r="F9" s="35" t="s">
        <v>32</v>
      </c>
      <c r="G9" s="20" t="s">
        <v>17</v>
      </c>
      <c r="H9" s="54"/>
      <c r="I9" s="57"/>
      <c r="J9" s="4"/>
      <c r="K9" s="4"/>
      <c r="L9" s="4"/>
    </row>
    <row r="10" spans="1:12" x14ac:dyDescent="0.45">
      <c r="A10" s="1">
        <v>11.64</v>
      </c>
      <c r="B10" s="1">
        <v>12</v>
      </c>
      <c r="C10" s="40">
        <f t="shared" si="0"/>
        <v>0.2</v>
      </c>
      <c r="D10" s="4"/>
      <c r="E10" s="38"/>
      <c r="F10" s="35">
        <v>101</v>
      </c>
      <c r="G10" s="20" t="s">
        <v>17</v>
      </c>
      <c r="H10" s="54"/>
      <c r="I10" s="57"/>
      <c r="J10" s="4"/>
      <c r="K10" s="4"/>
      <c r="L10" s="4"/>
    </row>
    <row r="11" spans="1:12" x14ac:dyDescent="0.45">
      <c r="A11" s="1">
        <v>11.62</v>
      </c>
      <c r="B11" s="1">
        <v>15</v>
      </c>
      <c r="C11" s="40">
        <f t="shared" si="0"/>
        <v>0.25</v>
      </c>
      <c r="D11" s="4"/>
      <c r="E11" s="38"/>
      <c r="F11" s="35"/>
      <c r="G11" s="20"/>
      <c r="H11" s="54"/>
      <c r="I11" s="57"/>
      <c r="J11" s="4"/>
      <c r="K11" s="4"/>
      <c r="L11" s="4"/>
    </row>
    <row r="12" spans="1:12" x14ac:dyDescent="0.45">
      <c r="A12" s="1">
        <v>11.6</v>
      </c>
      <c r="B12" s="1">
        <v>17</v>
      </c>
      <c r="C12" s="40">
        <f t="shared" si="0"/>
        <v>0.28333333333333333</v>
      </c>
      <c r="D12" s="4"/>
      <c r="E12" s="38"/>
      <c r="F12" s="35"/>
      <c r="G12" s="20"/>
      <c r="H12" s="54"/>
      <c r="I12" s="57"/>
      <c r="J12" s="4"/>
      <c r="K12" s="4"/>
      <c r="L12" s="4"/>
    </row>
    <row r="13" spans="1:12" x14ac:dyDescent="0.45">
      <c r="A13" s="1">
        <v>11.58</v>
      </c>
      <c r="B13" s="1">
        <v>20</v>
      </c>
      <c r="C13" s="40">
        <f t="shared" si="0"/>
        <v>0.33333333333333331</v>
      </c>
      <c r="D13" s="4"/>
      <c r="E13" s="38" t="s">
        <v>9</v>
      </c>
      <c r="F13" s="35">
        <v>98</v>
      </c>
      <c r="G13" s="20" t="s">
        <v>17</v>
      </c>
      <c r="H13" s="54"/>
      <c r="I13" s="57"/>
      <c r="J13" s="4"/>
      <c r="K13" s="4"/>
      <c r="L13" s="4"/>
    </row>
    <row r="14" spans="1:12" x14ac:dyDescent="0.45">
      <c r="A14" s="1">
        <v>11.54</v>
      </c>
      <c r="B14" s="1">
        <v>22</v>
      </c>
      <c r="C14" s="40">
        <f t="shared" si="0"/>
        <v>0.36666666666666664</v>
      </c>
      <c r="D14" s="4"/>
      <c r="E14" s="38"/>
      <c r="F14" s="35"/>
      <c r="G14" s="20"/>
      <c r="H14" s="54"/>
      <c r="I14" s="57"/>
      <c r="J14" s="4"/>
      <c r="K14" s="4"/>
      <c r="L14" s="4"/>
    </row>
    <row r="15" spans="1:12" x14ac:dyDescent="0.45">
      <c r="A15" s="1">
        <v>11.52</v>
      </c>
      <c r="B15" s="1">
        <v>25</v>
      </c>
      <c r="C15" s="40">
        <f t="shared" si="0"/>
        <v>0.41666666666666669</v>
      </c>
      <c r="D15" s="4"/>
      <c r="E15" s="38"/>
      <c r="F15" s="35"/>
      <c r="G15" s="20"/>
      <c r="H15" s="54"/>
      <c r="I15" s="57"/>
      <c r="J15" s="4"/>
      <c r="K15" s="4"/>
      <c r="L15" s="4"/>
    </row>
    <row r="16" spans="1:12" x14ac:dyDescent="0.45">
      <c r="A16" s="1">
        <v>11.5</v>
      </c>
      <c r="B16" s="1">
        <v>27</v>
      </c>
      <c r="C16" s="40">
        <f t="shared" si="0"/>
        <v>0.45</v>
      </c>
      <c r="D16" s="4"/>
      <c r="E16" s="38" t="s">
        <v>33</v>
      </c>
      <c r="F16" s="34">
        <f>F13/F10*100</f>
        <v>97.029702970297024</v>
      </c>
      <c r="G16" s="20" t="s">
        <v>12</v>
      </c>
      <c r="H16" s="54"/>
      <c r="I16" s="57"/>
      <c r="J16" s="4"/>
      <c r="K16" s="4"/>
      <c r="L16" s="4"/>
    </row>
    <row r="17" spans="1:12" x14ac:dyDescent="0.45">
      <c r="A17" s="1">
        <v>11.49</v>
      </c>
      <c r="B17" s="1">
        <v>30</v>
      </c>
      <c r="C17" s="40">
        <f t="shared" si="0"/>
        <v>0.5</v>
      </c>
      <c r="D17" s="4"/>
      <c r="E17" s="58"/>
      <c r="F17" s="54"/>
      <c r="G17" s="54"/>
      <c r="H17" s="54"/>
      <c r="I17" s="57"/>
      <c r="J17" s="4"/>
      <c r="K17" s="4"/>
      <c r="L17" s="4"/>
    </row>
    <row r="18" spans="1:12" x14ac:dyDescent="0.45">
      <c r="A18" s="1">
        <v>11.47</v>
      </c>
      <c r="B18" s="1">
        <v>32</v>
      </c>
      <c r="C18" s="40">
        <f t="shared" si="0"/>
        <v>0.53333333333333333</v>
      </c>
      <c r="D18" s="4"/>
      <c r="E18" s="19" t="s">
        <v>34</v>
      </c>
      <c r="F18" s="63"/>
      <c r="G18" s="54"/>
      <c r="H18" s="54"/>
      <c r="I18" s="57"/>
      <c r="J18" s="4"/>
      <c r="K18" s="4"/>
      <c r="L18" s="4"/>
    </row>
    <row r="19" spans="1:12" x14ac:dyDescent="0.45">
      <c r="A19" s="1">
        <v>11.45</v>
      </c>
      <c r="B19" s="1">
        <v>35</v>
      </c>
      <c r="C19" s="40">
        <f t="shared" si="0"/>
        <v>0.58333333333333337</v>
      </c>
      <c r="D19" s="4"/>
      <c r="E19" s="59"/>
      <c r="F19" s="60"/>
      <c r="G19" s="60"/>
      <c r="H19" s="60"/>
      <c r="I19" s="61"/>
      <c r="J19" s="4"/>
      <c r="K19" s="4"/>
      <c r="L19" s="4"/>
    </row>
    <row r="20" spans="1:12" x14ac:dyDescent="0.45">
      <c r="A20" s="1">
        <v>11.42</v>
      </c>
      <c r="B20" s="1">
        <v>37</v>
      </c>
      <c r="C20" s="40">
        <f t="shared" si="0"/>
        <v>0.6166666666666667</v>
      </c>
      <c r="D20" s="4"/>
      <c r="E20" s="4"/>
      <c r="F20" s="4"/>
      <c r="G20" s="4"/>
      <c r="H20" s="4"/>
      <c r="I20" s="4"/>
      <c r="J20" s="4"/>
      <c r="K20" s="4"/>
      <c r="L20" s="4"/>
    </row>
    <row r="21" spans="1:12" x14ac:dyDescent="0.45">
      <c r="A21" s="1">
        <v>11.4</v>
      </c>
      <c r="B21" s="1">
        <v>40</v>
      </c>
      <c r="C21" s="40">
        <f t="shared" si="0"/>
        <v>0.66666666666666663</v>
      </c>
      <c r="D21" s="4"/>
      <c r="E21" s="4"/>
      <c r="F21" s="4"/>
      <c r="G21" s="4"/>
      <c r="H21" s="4"/>
      <c r="I21" s="4"/>
      <c r="J21" s="4"/>
      <c r="K21" s="4"/>
      <c r="L21" s="4"/>
    </row>
    <row r="22" spans="1:12" x14ac:dyDescent="0.45">
      <c r="A22" s="1">
        <v>11.39</v>
      </c>
      <c r="B22" s="1">
        <v>42</v>
      </c>
      <c r="C22" s="40">
        <f t="shared" si="0"/>
        <v>0.7</v>
      </c>
      <c r="D22" s="4"/>
      <c r="E22" s="4"/>
      <c r="F22" s="4"/>
      <c r="G22" s="4"/>
      <c r="H22" s="4"/>
      <c r="I22" s="4"/>
      <c r="J22" s="4"/>
      <c r="K22" s="4"/>
      <c r="L22" s="4"/>
    </row>
    <row r="23" spans="1:12" x14ac:dyDescent="0.45">
      <c r="A23" s="1">
        <v>11.37</v>
      </c>
      <c r="B23" s="1">
        <v>45</v>
      </c>
      <c r="C23" s="40">
        <f t="shared" si="0"/>
        <v>0.75</v>
      </c>
      <c r="D23" s="4"/>
      <c r="E23" s="4"/>
      <c r="F23" s="4"/>
      <c r="G23" s="4"/>
      <c r="H23" s="4"/>
      <c r="I23" s="4"/>
      <c r="J23" s="4"/>
      <c r="K23" s="4"/>
      <c r="L23" s="4"/>
    </row>
    <row r="24" spans="1:12" x14ac:dyDescent="0.45">
      <c r="A24" s="1">
        <v>11.36</v>
      </c>
      <c r="B24" s="1">
        <v>47</v>
      </c>
      <c r="C24" s="40">
        <f t="shared" si="0"/>
        <v>0.78333333333333333</v>
      </c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45">
      <c r="A25" s="1">
        <v>11.34</v>
      </c>
      <c r="B25" s="1">
        <v>50</v>
      </c>
      <c r="C25" s="40">
        <f t="shared" si="0"/>
        <v>0.83333333333333337</v>
      </c>
      <c r="D25" s="4"/>
      <c r="E25" s="4"/>
      <c r="F25" s="4"/>
      <c r="G25" s="4"/>
      <c r="H25" s="4"/>
      <c r="I25" s="4"/>
      <c r="J25" s="4"/>
      <c r="K25" s="4"/>
      <c r="L25" s="4"/>
    </row>
    <row r="26" spans="1:12" x14ac:dyDescent="0.45">
      <c r="A26" s="1">
        <v>11.3</v>
      </c>
      <c r="B26" s="1">
        <v>52</v>
      </c>
      <c r="C26" s="40">
        <f t="shared" si="0"/>
        <v>0.8666666666666667</v>
      </c>
      <c r="D26" s="4"/>
      <c r="E26" s="4"/>
      <c r="F26" s="4"/>
      <c r="G26" s="4"/>
      <c r="H26" s="4"/>
      <c r="I26" s="4"/>
      <c r="J26" s="4"/>
      <c r="K26" s="4"/>
      <c r="L26" s="4"/>
    </row>
    <row r="27" spans="1:12" x14ac:dyDescent="0.45">
      <c r="A27" s="1">
        <v>11.29</v>
      </c>
      <c r="B27" s="1">
        <v>55</v>
      </c>
      <c r="C27" s="40">
        <f t="shared" si="0"/>
        <v>0.91666666666666663</v>
      </c>
      <c r="D27" s="4"/>
      <c r="E27" s="4"/>
      <c r="F27" s="4"/>
      <c r="G27" s="4"/>
      <c r="H27" s="4"/>
      <c r="I27" s="4"/>
      <c r="J27" s="4"/>
      <c r="K27" s="4"/>
      <c r="L27" s="4"/>
    </row>
    <row r="28" spans="1:12" x14ac:dyDescent="0.45">
      <c r="A28" s="1">
        <v>11.28</v>
      </c>
      <c r="B28" s="1">
        <v>57</v>
      </c>
      <c r="C28" s="40">
        <f t="shared" si="0"/>
        <v>0.95</v>
      </c>
      <c r="D28" s="4"/>
      <c r="E28" s="4"/>
      <c r="F28" s="4"/>
      <c r="G28" s="4"/>
      <c r="H28" s="4"/>
      <c r="I28" s="4"/>
      <c r="J28" s="4"/>
      <c r="K28" s="4"/>
      <c r="L28" s="4"/>
    </row>
    <row r="29" spans="1:12" x14ac:dyDescent="0.45">
      <c r="A29" s="1">
        <v>11.27</v>
      </c>
      <c r="B29" s="1">
        <v>60</v>
      </c>
      <c r="C29" s="40">
        <f t="shared" si="0"/>
        <v>1</v>
      </c>
      <c r="D29" s="4"/>
      <c r="E29" s="4"/>
      <c r="F29" s="4"/>
      <c r="G29" s="4"/>
      <c r="H29" s="4"/>
      <c r="I29" s="4"/>
      <c r="J29" s="4"/>
      <c r="K29" s="4"/>
      <c r="L29" s="4"/>
    </row>
    <row r="30" spans="1:12" x14ac:dyDescent="0.45">
      <c r="A30" s="1">
        <v>11.25</v>
      </c>
      <c r="B30" s="1">
        <v>62</v>
      </c>
      <c r="C30" s="40">
        <f t="shared" si="0"/>
        <v>1.0333333333333334</v>
      </c>
      <c r="D30" s="4"/>
      <c r="E30" s="4"/>
      <c r="F30" s="4"/>
      <c r="G30" s="4"/>
      <c r="H30" s="4"/>
      <c r="I30" s="4"/>
      <c r="J30" s="4"/>
      <c r="K30" s="4"/>
      <c r="L30" s="4"/>
    </row>
    <row r="31" spans="1:12" x14ac:dyDescent="0.45">
      <c r="A31" s="1">
        <v>11.21</v>
      </c>
      <c r="B31" s="1">
        <v>65</v>
      </c>
      <c r="C31" s="40">
        <f t="shared" si="0"/>
        <v>1.0833333333333333</v>
      </c>
      <c r="D31" s="4"/>
      <c r="E31" s="4"/>
      <c r="F31" s="4"/>
      <c r="G31" s="4"/>
      <c r="H31" s="4"/>
      <c r="I31" s="4"/>
      <c r="J31" s="4"/>
      <c r="K31" s="4"/>
      <c r="L31" s="4"/>
    </row>
    <row r="32" spans="1:12" x14ac:dyDescent="0.45">
      <c r="A32" s="1">
        <v>11.19</v>
      </c>
      <c r="B32" s="1">
        <v>67</v>
      </c>
      <c r="C32" s="40">
        <f t="shared" si="0"/>
        <v>1.1166666666666667</v>
      </c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45">
      <c r="A33" s="1">
        <v>11.17</v>
      </c>
      <c r="B33" s="1">
        <v>70</v>
      </c>
      <c r="C33" s="40">
        <f t="shared" si="0"/>
        <v>1.1666666666666667</v>
      </c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45">
      <c r="A34" s="1">
        <v>11.15</v>
      </c>
      <c r="B34" s="1">
        <v>72</v>
      </c>
      <c r="C34" s="40">
        <f t="shared" si="0"/>
        <v>1.2</v>
      </c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45">
      <c r="A35" s="1">
        <v>11.14</v>
      </c>
      <c r="B35" s="1">
        <v>75</v>
      </c>
      <c r="C35" s="40">
        <f t="shared" si="0"/>
        <v>1.25</v>
      </c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45">
      <c r="A36" s="1">
        <v>11.12</v>
      </c>
      <c r="B36" s="1">
        <v>77</v>
      </c>
      <c r="C36" s="40">
        <f t="shared" si="0"/>
        <v>1.2833333333333334</v>
      </c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45">
      <c r="A37" s="1">
        <v>11.11</v>
      </c>
      <c r="B37" s="1">
        <v>80</v>
      </c>
      <c r="C37" s="40">
        <f t="shared" si="0"/>
        <v>1.3333333333333333</v>
      </c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45">
      <c r="A38" s="1">
        <v>11.08</v>
      </c>
      <c r="B38" s="1">
        <v>82</v>
      </c>
      <c r="C38" s="40">
        <f t="shared" si="0"/>
        <v>1.3666666666666667</v>
      </c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45">
      <c r="A39" s="1">
        <v>11.05</v>
      </c>
      <c r="B39" s="1">
        <v>85</v>
      </c>
      <c r="C39" s="40">
        <f t="shared" si="0"/>
        <v>1.4166666666666667</v>
      </c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45">
      <c r="A40" s="1">
        <v>11</v>
      </c>
      <c r="B40" s="1">
        <v>87</v>
      </c>
      <c r="C40" s="40">
        <f t="shared" si="0"/>
        <v>1.45</v>
      </c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45">
      <c r="A41" s="1">
        <v>10.96</v>
      </c>
      <c r="B41" s="1">
        <v>90</v>
      </c>
      <c r="C41" s="40">
        <f t="shared" si="0"/>
        <v>1.5</v>
      </c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45">
      <c r="A42" s="1">
        <v>10.91</v>
      </c>
      <c r="B42" s="1">
        <v>92</v>
      </c>
      <c r="C42" s="40">
        <f t="shared" si="0"/>
        <v>1.5333333333333334</v>
      </c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45">
      <c r="A43" s="1">
        <v>10.86</v>
      </c>
      <c r="B43" s="1">
        <v>95</v>
      </c>
      <c r="C43" s="40">
        <f t="shared" si="0"/>
        <v>1.5833333333333333</v>
      </c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45">
      <c r="A44" s="1">
        <v>10.84</v>
      </c>
      <c r="B44" s="1">
        <v>97</v>
      </c>
      <c r="C44" s="40">
        <f t="shared" si="0"/>
        <v>1.6166666666666667</v>
      </c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45">
      <c r="A45" s="1">
        <v>10.8</v>
      </c>
      <c r="B45" s="1">
        <v>98</v>
      </c>
      <c r="C45" s="40">
        <f t="shared" si="0"/>
        <v>1.6333333333333333</v>
      </c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4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x14ac:dyDescent="0.4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4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</sheetData>
  <mergeCells count="1">
    <mergeCell ref="A1:K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Rådata 23,5Ah</vt:lpstr>
      <vt:lpstr>23,5 Ah 2,3A</vt:lpstr>
      <vt:lpstr>23,5Ah 29,1A</vt:lpstr>
      <vt:lpstr>23,5Ah 37,5A </vt:lpstr>
      <vt:lpstr>23,5Ah 58,3A</vt:lpstr>
      <vt:lpstr>Rådata 100Ah</vt:lpstr>
      <vt:lpstr>100Ah 9,5A</vt:lpstr>
      <vt:lpstr>100Ah 29,1A</vt:lpstr>
      <vt:lpstr>100Ah 37,5A</vt:lpstr>
      <vt:lpstr>100Ah 58,3Ah</vt:lpstr>
    </vt:vector>
  </TitlesOfParts>
  <Company>Forsvarssektoren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Urtubia Witsø</dc:creator>
  <cp:lastModifiedBy>Maria Urtubia Witsø</cp:lastModifiedBy>
  <dcterms:created xsi:type="dcterms:W3CDTF">2022-10-17T10:39:31Z</dcterms:created>
  <dcterms:modified xsi:type="dcterms:W3CDTF">2022-11-24T13:03:12Z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36d71ed-e286-42a1-8703-c1fd0ea2549c_Enabled">
    <vt:lpwstr>true</vt:lpwstr>
  </property>
  <property fmtid="{D5CDD505-2E9C-101B-9397-08002B2CF9AE}" pid="3" name="MSIP_Label_536d71ed-e286-42a1-8703-c1fd0ea2549c_SetDate">
    <vt:lpwstr>2022-10-18T10:31:38Z</vt:lpwstr>
  </property>
  <property fmtid="{D5CDD505-2E9C-101B-9397-08002B2CF9AE}" pid="4" name="MSIP_Label_536d71ed-e286-42a1-8703-c1fd0ea2549c_Method">
    <vt:lpwstr>Privileged</vt:lpwstr>
  </property>
  <property fmtid="{D5CDD505-2E9C-101B-9397-08002B2CF9AE}" pid="5" name="MSIP_Label_536d71ed-e286-42a1-8703-c1fd0ea2549c_Name">
    <vt:lpwstr>Ugradert – kan deles fritt</vt:lpwstr>
  </property>
  <property fmtid="{D5CDD505-2E9C-101B-9397-08002B2CF9AE}" pid="6" name="MSIP_Label_536d71ed-e286-42a1-8703-c1fd0ea2549c_SiteId">
    <vt:lpwstr>1e0e6195-b5ec-427a-9cc1-db95904592f9</vt:lpwstr>
  </property>
  <property fmtid="{D5CDD505-2E9C-101B-9397-08002B2CF9AE}" pid="7" name="MSIP_Label_536d71ed-e286-42a1-8703-c1fd0ea2549c_ActionId">
    <vt:lpwstr>c5d90102-fff4-41b2-922d-d8771e7b17e8</vt:lpwstr>
  </property>
  <property fmtid="{D5CDD505-2E9C-101B-9397-08002B2CF9AE}" pid="8" name="MSIP_Label_536d71ed-e286-42a1-8703-c1fd0ea2549c_ContentBits">
    <vt:lpwstr>0</vt:lpwstr>
  </property>
</Properties>
</file>